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a.sykorova\Desktop\Rozpočty neoceněné\"/>
    </mc:Choice>
  </mc:AlternateContent>
  <bookViews>
    <workbookView xWindow="0" yWindow="0" windowWidth="0" windowHeight="0"/>
  </bookViews>
  <sheets>
    <sheet name="Rekapitulace stavby" sheetId="1" r:id="rId1"/>
    <sheet name="SO 001 - VEDLEJŠÍ A OSTAT..." sheetId="2" r:id="rId2"/>
    <sheet name="SO 101 - CHODNÍKY" sheetId="3" r:id="rId3"/>
    <sheet name="SO 102 - ZELEŇ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001 - VEDLEJŠÍ A OSTAT...'!$C$119:$K$143</definedName>
    <definedName name="_xlnm.Print_Area" localSheetId="1">'SO 001 - VEDLEJŠÍ A OSTAT...'!$C$4:$J$76,'SO 001 - VEDLEJŠÍ A OSTAT...'!$C$82:$J$101,'SO 001 - VEDLEJŠÍ A OSTAT...'!$C$107:$K$143</definedName>
    <definedName name="_xlnm.Print_Titles" localSheetId="1">'SO 001 - VEDLEJŠÍ A OSTAT...'!$119:$119</definedName>
    <definedName name="_xlnm._FilterDatabase" localSheetId="2" hidden="1">'SO 101 - CHODNÍKY'!$C$123:$K$453</definedName>
    <definedName name="_xlnm.Print_Area" localSheetId="2">'SO 101 - CHODNÍKY'!$C$4:$J$76,'SO 101 - CHODNÍKY'!$C$82:$J$105,'SO 101 - CHODNÍKY'!$C$111:$K$453</definedName>
    <definedName name="_xlnm.Print_Titles" localSheetId="2">'SO 101 - CHODNÍKY'!$123:$123</definedName>
    <definedName name="_xlnm._FilterDatabase" localSheetId="3" hidden="1">'SO 102 - ZELEŇ'!$C$117:$K$230</definedName>
    <definedName name="_xlnm.Print_Area" localSheetId="3">'SO 102 - ZELEŇ'!$C$4:$J$76,'SO 102 - ZELEŇ'!$C$82:$J$99,'SO 102 - ZELEŇ'!$C$105:$K$230</definedName>
    <definedName name="_xlnm.Print_Titles" localSheetId="3">'SO 102 - ZELEŇ'!$117:$117</definedName>
  </definedNames>
  <calcPr/>
</workbook>
</file>

<file path=xl/calcChain.xml><?xml version="1.0" encoding="utf-8"?>
<calcChain xmlns="http://schemas.openxmlformats.org/spreadsheetml/2006/main">
  <c i="4" l="1" r="T120"/>
  <c r="T119"/>
  <c r="T118"/>
  <c r="J37"/>
  <c r="J36"/>
  <c i="1" r="AY97"/>
  <c i="4" r="J35"/>
  <c i="1" r="AX97"/>
  <c i="4"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F112"/>
  <c r="E110"/>
  <c r="J92"/>
  <c r="F89"/>
  <c r="E87"/>
  <c r="J21"/>
  <c r="E21"/>
  <c r="J114"/>
  <c r="J20"/>
  <c r="J18"/>
  <c r="E18"/>
  <c r="F92"/>
  <c r="J17"/>
  <c r="J15"/>
  <c r="E15"/>
  <c r="F114"/>
  <c r="J14"/>
  <c r="J12"/>
  <c r="J89"/>
  <c r="E7"/>
  <c r="E85"/>
  <c i="3" r="J221"/>
  <c r="J37"/>
  <c r="J36"/>
  <c i="1" r="AY96"/>
  <c i="3" r="J35"/>
  <c i="1" r="AX96"/>
  <c i="3" r="BI452"/>
  <c r="BH452"/>
  <c r="BG452"/>
  <c r="BF452"/>
  <c r="T452"/>
  <c r="T451"/>
  <c r="R452"/>
  <c r="R451"/>
  <c r="P452"/>
  <c r="P451"/>
  <c r="BI448"/>
  <c r="BH448"/>
  <c r="BG448"/>
  <c r="BF448"/>
  <c r="T448"/>
  <c r="R448"/>
  <c r="P448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1"/>
  <c r="BH431"/>
  <c r="BG431"/>
  <c r="BF431"/>
  <c r="T431"/>
  <c r="R431"/>
  <c r="P431"/>
  <c r="BI425"/>
  <c r="BH425"/>
  <c r="BG425"/>
  <c r="BF425"/>
  <c r="T425"/>
  <c r="R425"/>
  <c r="P425"/>
  <c r="BI412"/>
  <c r="BH412"/>
  <c r="BG412"/>
  <c r="BF412"/>
  <c r="T412"/>
  <c r="R412"/>
  <c r="P412"/>
  <c r="BI406"/>
  <c r="BH406"/>
  <c r="BG406"/>
  <c r="BF406"/>
  <c r="T406"/>
  <c r="R406"/>
  <c r="P406"/>
  <c r="BI402"/>
  <c r="BH402"/>
  <c r="BG402"/>
  <c r="BF402"/>
  <c r="T402"/>
  <c r="R402"/>
  <c r="P402"/>
  <c r="BI395"/>
  <c r="BH395"/>
  <c r="BG395"/>
  <c r="BF395"/>
  <c r="T395"/>
  <c r="R395"/>
  <c r="P395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69"/>
  <c r="BH369"/>
  <c r="BG369"/>
  <c r="BF369"/>
  <c r="T369"/>
  <c r="R369"/>
  <c r="P369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4"/>
  <c r="BH344"/>
  <c r="BG344"/>
  <c r="BF344"/>
  <c r="T344"/>
  <c r="R344"/>
  <c r="P344"/>
  <c r="BI338"/>
  <c r="BH338"/>
  <c r="BG338"/>
  <c r="BF338"/>
  <c r="T338"/>
  <c r="R338"/>
  <c r="P338"/>
  <c r="BI335"/>
  <c r="BH335"/>
  <c r="BG335"/>
  <c r="BF335"/>
  <c r="T335"/>
  <c r="R335"/>
  <c r="P335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4"/>
  <c r="BH274"/>
  <c r="BG274"/>
  <c r="BF274"/>
  <c r="T274"/>
  <c r="R274"/>
  <c r="P274"/>
  <c r="BI271"/>
  <c r="BH271"/>
  <c r="BG271"/>
  <c r="BF271"/>
  <c r="T271"/>
  <c r="R271"/>
  <c r="P271"/>
  <c r="BI265"/>
  <c r="BH265"/>
  <c r="BG265"/>
  <c r="BF265"/>
  <c r="T265"/>
  <c r="R265"/>
  <c r="P265"/>
  <c r="BI259"/>
  <c r="BH259"/>
  <c r="BG259"/>
  <c r="BF259"/>
  <c r="T259"/>
  <c r="R259"/>
  <c r="P259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39"/>
  <c r="BH239"/>
  <c r="BG239"/>
  <c r="BF239"/>
  <c r="T239"/>
  <c r="R239"/>
  <c r="P239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J9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5"/>
  <c r="BH185"/>
  <c r="BG185"/>
  <c r="BF185"/>
  <c r="T185"/>
  <c r="R185"/>
  <c r="P185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J121"/>
  <c r="F118"/>
  <c r="E116"/>
  <c r="J92"/>
  <c r="F89"/>
  <c r="E87"/>
  <c r="J21"/>
  <c r="E21"/>
  <c r="J91"/>
  <c r="J20"/>
  <c r="J18"/>
  <c r="E18"/>
  <c r="F121"/>
  <c r="J17"/>
  <c r="J15"/>
  <c r="E15"/>
  <c r="F120"/>
  <c r="J14"/>
  <c r="J12"/>
  <c r="J89"/>
  <c r="E7"/>
  <c r="E85"/>
  <c i="2" r="J37"/>
  <c r="J36"/>
  <c i="1" r="AY95"/>
  <c i="2" r="J35"/>
  <c i="1" r="AX95"/>
  <c i="2" r="BI142"/>
  <c r="BH142"/>
  <c r="BG142"/>
  <c r="BF142"/>
  <c r="T142"/>
  <c r="T141"/>
  <c r="R142"/>
  <c r="R141"/>
  <c r="P142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F114"/>
  <c r="E112"/>
  <c r="J92"/>
  <c r="F89"/>
  <c r="E87"/>
  <c r="J21"/>
  <c r="E21"/>
  <c r="J91"/>
  <c r="J20"/>
  <c r="J18"/>
  <c r="E18"/>
  <c r="F117"/>
  <c r="J17"/>
  <c r="J15"/>
  <c r="E15"/>
  <c r="F116"/>
  <c r="J14"/>
  <c r="J12"/>
  <c r="J114"/>
  <c r="E7"/>
  <c r="E110"/>
  <c i="1" r="L90"/>
  <c r="AM90"/>
  <c r="AM89"/>
  <c r="L89"/>
  <c r="AM87"/>
  <c r="L87"/>
  <c r="L85"/>
  <c r="L84"/>
  <c i="4" r="J213"/>
  <c r="J210"/>
  <c r="BK206"/>
  <c r="BK196"/>
  <c r="J194"/>
  <c r="J192"/>
  <c r="J190"/>
  <c r="BK188"/>
  <c r="BK186"/>
  <c r="J182"/>
  <c r="BK179"/>
  <c r="BK177"/>
  <c r="J175"/>
  <c r="J173"/>
  <c r="J171"/>
  <c r="J169"/>
  <c r="BK167"/>
  <c r="BK165"/>
  <c r="J161"/>
  <c r="J159"/>
  <c r="J157"/>
  <c r="BK155"/>
  <c r="BK153"/>
  <c r="J151"/>
  <c r="J145"/>
  <c r="J142"/>
  <c r="J140"/>
  <c r="J136"/>
  <c r="J133"/>
  <c r="J130"/>
  <c i="3" r="J431"/>
  <c r="BK412"/>
  <c r="J402"/>
  <c r="J386"/>
  <c r="BK380"/>
  <c r="J374"/>
  <c r="BK367"/>
  <c r="J364"/>
  <c r="J361"/>
  <c r="BK359"/>
  <c r="BK355"/>
  <c r="BK349"/>
  <c r="J344"/>
  <c r="BK338"/>
  <c r="J335"/>
  <c r="J330"/>
  <c r="J324"/>
  <c r="BK321"/>
  <c r="BK318"/>
  <c r="J315"/>
  <c r="BK311"/>
  <c r="J309"/>
  <c r="BK304"/>
  <c r="BK302"/>
  <c r="BK297"/>
  <c r="BK284"/>
  <c r="BK282"/>
  <c r="BK279"/>
  <c r="BK274"/>
  <c r="J265"/>
  <c r="J259"/>
  <c r="J253"/>
  <c r="BK248"/>
  <c r="J245"/>
  <c r="J239"/>
  <c r="BK226"/>
  <c r="BK223"/>
  <c r="BK206"/>
  <c r="J191"/>
  <c r="J168"/>
  <c r="BK165"/>
  <c r="BK160"/>
  <c r="BK157"/>
  <c r="BK154"/>
  <c r="BK151"/>
  <c r="J144"/>
  <c r="BK139"/>
  <c r="J134"/>
  <c r="BK131"/>
  <c r="J127"/>
  <c i="2" r="BK142"/>
  <c r="J136"/>
  <c r="BK134"/>
  <c r="BK132"/>
  <c r="BK130"/>
  <c r="BK127"/>
  <c r="J123"/>
  <c i="4" r="J229"/>
  <c r="J227"/>
  <c r="BK225"/>
  <c r="BK222"/>
  <c r="J222"/>
  <c r="J219"/>
  <c r="BK216"/>
  <c r="BK213"/>
  <c r="J208"/>
  <c r="J203"/>
  <c r="BK201"/>
  <c r="J198"/>
  <c r="J196"/>
  <c r="BK192"/>
  <c r="J184"/>
  <c r="J179"/>
  <c r="BK173"/>
  <c r="J167"/>
  <c r="J163"/>
  <c r="BK161"/>
  <c r="BK151"/>
  <c r="J147"/>
  <c r="BK145"/>
  <c r="BK142"/>
  <c r="BK140"/>
  <c r="BK138"/>
  <c r="BK133"/>
  <c r="BK130"/>
  <c r="J127"/>
  <c r="BK124"/>
  <c r="BK121"/>
  <c i="3" r="J441"/>
  <c r="BK425"/>
  <c r="J412"/>
  <c r="BK406"/>
  <c r="BK402"/>
  <c r="J395"/>
  <c r="J383"/>
  <c r="J377"/>
  <c r="BK369"/>
  <c r="BK361"/>
  <c r="J359"/>
  <c r="J357"/>
  <c r="BK352"/>
  <c r="J349"/>
  <c r="BK344"/>
  <c r="J327"/>
  <c r="J321"/>
  <c r="J318"/>
  <c r="J311"/>
  <c r="J306"/>
  <c r="J302"/>
  <c r="J299"/>
  <c r="J293"/>
  <c r="BK290"/>
  <c r="BK286"/>
  <c r="J282"/>
  <c r="J271"/>
  <c r="BK259"/>
  <c r="J251"/>
  <c r="J248"/>
  <c r="BK230"/>
  <c r="BK228"/>
  <c r="J223"/>
  <c r="BK204"/>
  <c r="BK201"/>
  <c r="J199"/>
  <c r="BK196"/>
  <c r="BK191"/>
  <c r="J185"/>
  <c r="BK168"/>
  <c r="J160"/>
  <c r="J157"/>
  <c r="J154"/>
  <c r="BK144"/>
  <c r="BK134"/>
  <c r="BK127"/>
  <c i="2" r="J142"/>
  <c r="J139"/>
  <c r="J134"/>
  <c r="J125"/>
  <c i="1" r="AS94"/>
  <c i="4" r="BK229"/>
  <c r="BK227"/>
  <c r="J225"/>
  <c r="BK219"/>
  <c r="J216"/>
  <c r="BK210"/>
  <c r="BK208"/>
  <c r="J206"/>
  <c r="BK203"/>
  <c r="J201"/>
  <c r="BK198"/>
  <c r="BK194"/>
  <c r="BK190"/>
  <c r="J188"/>
  <c r="J186"/>
  <c r="BK184"/>
  <c r="BK182"/>
  <c r="J177"/>
  <c r="BK175"/>
  <c r="BK171"/>
  <c r="BK169"/>
  <c r="J165"/>
  <c r="BK163"/>
  <c r="BK159"/>
  <c r="BK157"/>
  <c r="J155"/>
  <c r="J153"/>
  <c r="BK147"/>
  <c r="J138"/>
  <c r="BK136"/>
  <c r="BK127"/>
  <c r="J124"/>
  <c r="J121"/>
  <c i="3" r="BK452"/>
  <c r="J452"/>
  <c r="BK448"/>
  <c r="J448"/>
  <c r="BK443"/>
  <c r="J443"/>
  <c r="BK441"/>
  <c r="BK439"/>
  <c r="J439"/>
  <c r="BK431"/>
  <c r="J425"/>
  <c r="J406"/>
  <c r="BK395"/>
  <c r="BK386"/>
  <c r="BK383"/>
  <c r="J380"/>
  <c r="BK377"/>
  <c r="BK374"/>
  <c r="J369"/>
  <c r="J367"/>
  <c r="BK364"/>
  <c r="BK357"/>
  <c r="J355"/>
  <c r="J352"/>
  <c r="J338"/>
  <c r="BK335"/>
  <c r="BK330"/>
  <c r="BK327"/>
  <c r="BK324"/>
  <c r="BK315"/>
  <c r="BK309"/>
  <c r="BK306"/>
  <c r="J304"/>
  <c r="BK299"/>
  <c r="J297"/>
  <c r="BK293"/>
  <c r="J290"/>
  <c r="J286"/>
  <c r="J284"/>
  <c r="J279"/>
  <c r="J274"/>
  <c r="BK271"/>
  <c r="BK265"/>
  <c r="BK253"/>
  <c r="BK251"/>
  <c r="BK245"/>
  <c r="BK239"/>
  <c r="J230"/>
  <c r="J228"/>
  <c r="J226"/>
  <c r="J206"/>
  <c r="J204"/>
  <c r="J201"/>
  <c r="BK199"/>
  <c r="J196"/>
  <c r="BK185"/>
  <c r="J165"/>
  <c r="J151"/>
  <c r="J139"/>
  <c r="J131"/>
  <c i="2" r="BK139"/>
  <c r="BK136"/>
  <c r="J132"/>
  <c r="J130"/>
  <c r="J127"/>
  <c r="BK125"/>
  <c r="BK123"/>
  <c l="1" r="BK129"/>
  <c r="J129"/>
  <c r="J99"/>
  <c r="T129"/>
  <c i="3" r="P126"/>
  <c r="BK222"/>
  <c r="J222"/>
  <c r="J100"/>
  <c r="R222"/>
  <c r="P289"/>
  <c r="BK314"/>
  <c r="J314"/>
  <c r="J102"/>
  <c r="T314"/>
  <c r="P394"/>
  <c i="4" r="BK120"/>
  <c r="BK119"/>
  <c r="J119"/>
  <c r="J97"/>
  <c i="2" r="P122"/>
  <c r="T122"/>
  <c r="T121"/>
  <c r="T120"/>
  <c r="R129"/>
  <c i="3" r="R126"/>
  <c r="P222"/>
  <c r="BK289"/>
  <c r="J289"/>
  <c r="J101"/>
  <c r="T289"/>
  <c r="R314"/>
  <c r="R394"/>
  <c i="4" r="P120"/>
  <c r="P119"/>
  <c r="P118"/>
  <c i="1" r="AU97"/>
  <c i="2" r="BK122"/>
  <c r="R122"/>
  <c r="R121"/>
  <c r="R120"/>
  <c r="P129"/>
  <c i="3" r="BK126"/>
  <c r="J126"/>
  <c r="J98"/>
  <c r="T126"/>
  <c r="T222"/>
  <c r="R289"/>
  <c r="P314"/>
  <c r="BK394"/>
  <c r="J394"/>
  <c r="J103"/>
  <c r="T394"/>
  <c i="4" r="R120"/>
  <c r="R119"/>
  <c r="R118"/>
  <c i="2" r="E85"/>
  <c r="F91"/>
  <c r="F92"/>
  <c r="BE125"/>
  <c r="BE142"/>
  <c i="3" r="F92"/>
  <c r="E114"/>
  <c r="J118"/>
  <c r="J120"/>
  <c r="BE127"/>
  <c r="BE131"/>
  <c r="BE134"/>
  <c r="BE144"/>
  <c r="BE157"/>
  <c r="BE160"/>
  <c r="BE191"/>
  <c r="BE196"/>
  <c r="BE199"/>
  <c r="BE228"/>
  <c r="BE251"/>
  <c r="BE279"/>
  <c r="BE297"/>
  <c r="BE299"/>
  <c r="BE309"/>
  <c r="BE311"/>
  <c r="BE318"/>
  <c r="BE321"/>
  <c r="BE327"/>
  <c r="BE335"/>
  <c r="BE344"/>
  <c r="BE352"/>
  <c r="BE364"/>
  <c r="BE369"/>
  <c r="BE374"/>
  <c r="BE402"/>
  <c r="BE412"/>
  <c r="BE425"/>
  <c r="BE441"/>
  <c r="BE443"/>
  <c r="BE448"/>
  <c r="BE452"/>
  <c r="BK451"/>
  <c r="J451"/>
  <c r="J104"/>
  <c i="4" r="E108"/>
  <c r="J112"/>
  <c r="BE124"/>
  <c r="BE133"/>
  <c r="BE136"/>
  <c r="BE147"/>
  <c r="BE151"/>
  <c r="BE155"/>
  <c r="BE165"/>
  <c r="BE173"/>
  <c r="BE179"/>
  <c r="BE182"/>
  <c r="BE186"/>
  <c r="BE198"/>
  <c r="BE203"/>
  <c r="BE213"/>
  <c r="BE219"/>
  <c r="BE222"/>
  <c r="BE225"/>
  <c i="2" r="J89"/>
  <c r="J116"/>
  <c r="BE127"/>
  <c r="BE130"/>
  <c r="BE134"/>
  <c r="BE136"/>
  <c r="BE139"/>
  <c i="3" r="BE154"/>
  <c r="BE201"/>
  <c r="BE206"/>
  <c r="BE223"/>
  <c r="BE226"/>
  <c r="BE230"/>
  <c r="BE239"/>
  <c r="BE259"/>
  <c r="BE265"/>
  <c r="BE274"/>
  <c r="BE282"/>
  <c r="BE293"/>
  <c r="BE315"/>
  <c r="BE324"/>
  <c r="BE338"/>
  <c r="BE349"/>
  <c r="BE355"/>
  <c r="BE359"/>
  <c r="BE367"/>
  <c r="BE431"/>
  <c r="BE439"/>
  <c i="4" r="J91"/>
  <c r="F115"/>
  <c r="BE130"/>
  <c r="BE142"/>
  <c r="BE145"/>
  <c r="BE159"/>
  <c r="BE171"/>
  <c r="BE175"/>
  <c r="BE184"/>
  <c r="BE194"/>
  <c r="BE196"/>
  <c r="BE201"/>
  <c r="BE210"/>
  <c r="BE227"/>
  <c r="BE229"/>
  <c i="2" r="BE123"/>
  <c r="BE132"/>
  <c r="BK141"/>
  <c r="J141"/>
  <c r="J100"/>
  <c i="3" r="F91"/>
  <c r="BE139"/>
  <c r="BE151"/>
  <c r="BE165"/>
  <c r="BE168"/>
  <c r="BE185"/>
  <c r="BE204"/>
  <c r="BE245"/>
  <c r="BE248"/>
  <c r="BE253"/>
  <c r="BE271"/>
  <c r="BE284"/>
  <c r="BE286"/>
  <c r="BE290"/>
  <c r="BE302"/>
  <c r="BE304"/>
  <c r="BE306"/>
  <c r="BE330"/>
  <c r="BE357"/>
  <c r="BE361"/>
  <c r="BE377"/>
  <c r="BE380"/>
  <c r="BE383"/>
  <c r="BE386"/>
  <c r="BE395"/>
  <c r="BE406"/>
  <c i="4" r="F91"/>
  <c r="BE121"/>
  <c r="BE127"/>
  <c r="BE138"/>
  <c r="BE140"/>
  <c r="BE153"/>
  <c r="BE157"/>
  <c r="BE161"/>
  <c r="BE163"/>
  <c r="BE167"/>
  <c r="BE169"/>
  <c r="BE177"/>
  <c r="BE188"/>
  <c r="BE190"/>
  <c r="BE192"/>
  <c r="BE206"/>
  <c r="BE208"/>
  <c r="BE216"/>
  <c i="2" r="F34"/>
  <c i="1" r="BA95"/>
  <c i="3" r="J34"/>
  <c i="1" r="AW96"/>
  <c i="3" r="F34"/>
  <c i="1" r="BA96"/>
  <c i="4" r="F37"/>
  <c i="1" r="BD97"/>
  <c i="2" r="F35"/>
  <c i="1" r="BB95"/>
  <c i="3" r="F37"/>
  <c i="1" r="BD96"/>
  <c i="4" r="F34"/>
  <c i="1" r="BA97"/>
  <c i="2" r="J34"/>
  <c i="1" r="AW95"/>
  <c i="3" r="F36"/>
  <c i="1" r="BC96"/>
  <c i="4" r="F35"/>
  <c i="1" r="BB97"/>
  <c i="2" r="F37"/>
  <c i="1" r="BD95"/>
  <c i="3" r="F35"/>
  <c i="1" r="BB96"/>
  <c i="4" r="F36"/>
  <c i="1" r="BC97"/>
  <c i="2" r="F36"/>
  <c i="1" r="BC95"/>
  <c i="4" r="J34"/>
  <c i="1" r="AW97"/>
  <c i="2" l="1" r="BK121"/>
  <c r="J121"/>
  <c r="J97"/>
  <c i="3" r="R125"/>
  <c r="R124"/>
  <c r="T125"/>
  <c r="T124"/>
  <c r="P125"/>
  <c r="P124"/>
  <c i="1" r="AU96"/>
  <c i="2" r="P121"/>
  <c r="P120"/>
  <c i="1" r="AU95"/>
  <c i="2" r="J122"/>
  <c r="J98"/>
  <c i="3" r="BK125"/>
  <c r="J125"/>
  <c r="J97"/>
  <c i="4" r="J120"/>
  <c r="J98"/>
  <c r="BK118"/>
  <c r="J118"/>
  <c r="J96"/>
  <c i="2" r="F33"/>
  <c i="1" r="AZ95"/>
  <c i="4" r="J33"/>
  <c i="1" r="AV97"/>
  <c r="AT97"/>
  <c r="BC94"/>
  <c r="W32"/>
  <c i="3" r="F33"/>
  <c i="1" r="AZ96"/>
  <c r="BB94"/>
  <c r="AX94"/>
  <c r="BD94"/>
  <c r="W33"/>
  <c i="3" r="J33"/>
  <c i="1" r="AV96"/>
  <c r="AT96"/>
  <c i="4" r="F33"/>
  <c i="1" r="AZ97"/>
  <c r="BA94"/>
  <c r="W30"/>
  <c i="2" r="J33"/>
  <c i="1" r="AV95"/>
  <c r="AT95"/>
  <c i="2" l="1" r="BK120"/>
  <c r="J120"/>
  <c i="3" r="BK124"/>
  <c r="J124"/>
  <c i="1" r="AU94"/>
  <c r="AZ94"/>
  <c r="AV94"/>
  <c r="AK29"/>
  <c i="2" r="J30"/>
  <c i="1" r="AG95"/>
  <c r="AN95"/>
  <c r="AW94"/>
  <c r="AK30"/>
  <c r="W31"/>
  <c i="3" r="J30"/>
  <c i="1" r="AG96"/>
  <c r="AN96"/>
  <c r="AY94"/>
  <c i="4" r="J30"/>
  <c i="1" r="AG97"/>
  <c r="AN97"/>
  <c i="3" l="1" r="J39"/>
  <c i="2" r="J39"/>
  <c r="J96"/>
  <c i="3" r="J96"/>
  <c i="4" r="J39"/>
  <c i="1" r="W29"/>
  <c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<sst xmlns="http://schemas.openxmlformats.org/spreadsheetml/2006/main">
  <si>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</si>
  <si>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</si>
  <si>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</si>
  <si>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</si>
  <si>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</si>
  <si>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{e6b32322-2103-4b4d-b274-fd49ccd6d5e8}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</si>
  <si>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</si>
  <si>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</si>
  <si>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</si>
  <si>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</si>
  <si>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</si>
  <si>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</si>
  <si>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</si>
  <si>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</si>
  <si>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</si>
  <si>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</si>
  <si>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</si>
  <si>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REGENERACE PROSTRANSTVÍ KOLEM KOSTELA SV. JAKUBA, PŘELOUČ</t>
  </si>
  <si>
    <t>KSO:</t>
  </si>
  <si>
    <t>CC-CZ:</t>
  </si>
  <si>
    <t>Místo:</t>
  </si>
  <si>
    <t>Přelouč</t>
  </si>
  <si>
    <t>Datum:</t>
  </si>
  <si>
    <t>6. 8. 2020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</si>
  <si>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</si>
  <si>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</si>
  <si>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</si>
  <si>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</si>
  <si>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</si>
  <si>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</si>
  <si>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</si>
  <si>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</si>
  <si>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</si>
  <si>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Sýkorová, zeleň Ing. Baladová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</si>
  <si>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</si>
  <si>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</si>
  <si>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</si>
  <si>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</si>
  <si>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</si>
  <si>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</si>
  <si>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</si>
  <si>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</si>
  <si>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</si>
  <si>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</si>
  <si>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</si>
  <si>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</si>
  <si>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</si>
  <si>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</si>
  <si>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</si>
  <si>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</si>
  <si>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</si>
  <si>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</si>
  <si>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</si>
  <si>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</si>
  <si>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</si>
  <si>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</si>
  <si>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</si>
  <si>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</si>
  <si>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</si>
  <si>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</si>
  <si>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</si>
  <si>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</si>
  <si>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</si>
  <si>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</si>
  <si>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</si>
  <si>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</si>
  <si>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</si>
  <si>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</si>
  <si>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</si>
  <si>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</si>
  <si>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</si>
  <si>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</si>
  <si>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</si>
  <si>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</si>
  <si>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</si>
  <si>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</si>
  <si>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</si>
  <si>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</si>
  <si>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</si>
  <si>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</si>
  <si>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</si>
  <si>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VEDLEJŠÍ A OSTATNÍ NÁKLADY</t>
  </si>
  <si>
    <t>STA</t>
  </si>
  <si>
    <t>1</t>
  </si>
  <si>
    <t>{0cf74ab1-d9df-4dfe-91e3-80e7f076bafe}</t>
  </si>
  <si>
    <t>2</t>
  </si>
  <si>
    <t>SO 101</t>
  </si>
  <si>
    <t>CHODNÍKY</t>
  </si>
  <si>
    <t>{7c8ff025-0f4b-409f-8afd-3037bdc56d00}</t>
  </si>
  <si>
    <t>SO 102</t>
  </si>
  <si>
    <t>ZELEŇ</t>
  </si>
  <si>
    <t>{a633a0a5-ef67-4772-a8b0-7b9d5e09d1f7}</t>
  </si>
  <si>
    <t>KRYCÍ LIST SOUPISU PRACÍ</t>
  </si>
  <si>
    <t>Objekt:</t>
  </si>
  <si>
    <t>SO 001 - VEDLEJŠÍ A OSTATNÍ NÁKLADY</t>
  </si>
  <si>
    <t>Sýkorová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</si>
  <si>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</si>
  <si>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</si>
  <si>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</si>
  <si>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</si>
  <si>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</si>
  <si>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</si>
  <si>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</si>
  <si>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</si>
  <si>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</si>
  <si>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</si>
  <si>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</si>
  <si>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</si>
  <si>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</si>
  <si>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</si>
  <si>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</si>
  <si>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</si>
  <si>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</si>
  <si>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</si>
  <si>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</si>
  <si>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</si>
  <si>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</si>
  <si>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</si>
  <si>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</si>
  <si>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</si>
  <si>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</si>
  <si>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</si>
  <si>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</si>
  <si>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</si>
  <si>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</si>
  <si>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</si>
  <si>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 - výškové a polohové vytýčení stavby</t>
  </si>
  <si>
    <t>KČ</t>
  </si>
  <si>
    <t>CS ÚRS 2019 01</t>
  </si>
  <si>
    <t>1024</t>
  </si>
  <si>
    <t>-1918228291</t>
  </si>
  <si>
    <t>PP</t>
  </si>
  <si>
    <t>Geodetické práce při provádění stavby</t>
  </si>
  <si>
    <t>012303000</t>
  </si>
  <si>
    <t>Geodetické práce po výstavbě - zaměření skutečného provedení díla ke kolaudaci stavby</t>
  </si>
  <si>
    <t>517059142</t>
  </si>
  <si>
    <t>Geodetické práce po výstavbě</t>
  </si>
  <si>
    <t>3</t>
  </si>
  <si>
    <t>013254000</t>
  </si>
  <si>
    <t>Dokumentace skutečného provedení stavby - 4x tištěná, 1x CD</t>
  </si>
  <si>
    <t>1761017550</t>
  </si>
  <si>
    <t>Dokumentace skutečného provedení stavby</t>
  </si>
  <si>
    <t>VRN3</t>
  </si>
  <si>
    <t>Zařízení staveniště</t>
  </si>
  <si>
    <t>4</t>
  </si>
  <si>
    <t>030001000</t>
  </si>
  <si>
    <t>1172750197</t>
  </si>
  <si>
    <t>032903000</t>
  </si>
  <si>
    <t>Náklady na provoz a údržbu vybavení staveniště</t>
  </si>
  <si>
    <t>-171015382</t>
  </si>
  <si>
    <t>6</t>
  </si>
  <si>
    <t>034303000</t>
  </si>
  <si>
    <t xml:space="preserve">Dopravní značení na staveništi - dopravně inženýrské opatření v průběhu stavby dle TP 66 - osazení dočasného dopr. značení vč. opatření  pro zajištění dopravy - zřízení a odstranění, manipulace, pronájmu vč. projektu zajištění dopr. inž. rozhodnutí</t>
  </si>
  <si>
    <t>785384344</t>
  </si>
  <si>
    <t>Dopravní značení na staveništi</t>
  </si>
  <si>
    <t>7</t>
  </si>
  <si>
    <t>034403001</t>
  </si>
  <si>
    <t>Pomocné práce zajištění nebo řízení regulaci a ochranu dopravy - úhrnná část musí obsahovat veškeré náklady na dočasné úpravy a regulaci dopravy (i pěší) na staveništi</t>
  </si>
  <si>
    <t>-1516092712</t>
  </si>
  <si>
    <t>VV</t>
  </si>
  <si>
    <t>" přístupu k nemovitostem (např.lávky, nájezdy) a zajištění staveniště dle BOZP (ochranná oplocení, zajištění výkopů apod.) "1</t>
  </si>
  <si>
    <t>8</t>
  </si>
  <si>
    <t>039103000</t>
  </si>
  <si>
    <t>Rozebrání, bourání a odvoz zařízení staveniště</t>
  </si>
  <si>
    <t>-1837075604</t>
  </si>
  <si>
    <t>VRN4</t>
  </si>
  <si>
    <t>Inženýrská činnost</t>
  </si>
  <si>
    <t>9</t>
  </si>
  <si>
    <t>043134000</t>
  </si>
  <si>
    <t>Zkoušky zatěžovací - provedení zkoušek dle KZP v souladu s TP, TKP a ČSN - (10 statických zatěžovacích zkoušek)</t>
  </si>
  <si>
    <t>kus</t>
  </si>
  <si>
    <t>-8665144</t>
  </si>
  <si>
    <t>Zkoušky zatěžovací</t>
  </si>
  <si>
    <t>SO 101 - CHODNÍKY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</si>
  <si>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</si>
  <si>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</si>
  <si>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</si>
  <si>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</si>
  <si>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</si>
  <si>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</si>
  <si>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</si>
  <si>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</si>
  <si>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</si>
  <si>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</si>
  <si>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</si>
  <si>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111301111</t>
  </si>
  <si>
    <t>Sejmutí drnu tl do 100 mm s přemístěním do 50 m nebo naložením na dopravní prostředek</t>
  </si>
  <si>
    <t>m2</t>
  </si>
  <si>
    <t>CS ÚRS 2020 01</t>
  </si>
  <si>
    <t>802725684</t>
  </si>
  <si>
    <t>Sejmutí drnu tl. do 100 mm, v jakékoliv ploše</t>
  </si>
  <si>
    <t xml:space="preserve">"K VÝPOČTU PLOCH A KUBATUR BYLA POUŽITA SITUACE  D2 A PŘÍČNÉ ŘEZY D5"</t>
  </si>
  <si>
    <t>"plocha ze situace"225+15</t>
  </si>
  <si>
    <t>113106121</t>
  </si>
  <si>
    <t>Rozebrání dlažeb z betonových nebo kamenných dlaždic komunikací pro pěší ručně</t>
  </si>
  <si>
    <t>2043440494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</si>
  <si>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</si>
  <si>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"chodník u čp. 47, dlaždice 50/50" 129-4,5</t>
  </si>
  <si>
    <t>113106123</t>
  </si>
  <si>
    <t>Rozebrání dlažeb ze zámkových dlaždic komunikací pro pěší ručně</t>
  </si>
  <si>
    <t>145057925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</si>
  <si>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</si>
  <si>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"na chodníku u čp.47"1,6+2,9</t>
  </si>
  <si>
    <t>"chodník před školou-signální pásy"2*1</t>
  </si>
  <si>
    <t>Součet</t>
  </si>
  <si>
    <t>113106161</t>
  </si>
  <si>
    <t>Rozebrání dlažeb vozovek z drobných kostek s ložem z kameniva ručně</t>
  </si>
  <si>
    <t>1751782586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</si>
  <si>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</si>
  <si>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"úprava plochy před kostelem"56+5</t>
  </si>
  <si>
    <t>"pás 0,50m podél obrub chodníku ke kostelu"7,50</t>
  </si>
  <si>
    <t>113107162</t>
  </si>
  <si>
    <t>Odstranění podkladu z kameniva drceného tl 200 mm strojně pl přes 50 do 200 m2</t>
  </si>
  <si>
    <t>1052811165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</si>
  <si>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</si>
  <si>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"v místě chodníku u čp. 47"129</t>
  </si>
  <si>
    <t>"dlažba u kostela"61</t>
  </si>
  <si>
    <t>"podél chodníku ke kostelu"7,50</t>
  </si>
  <si>
    <t>"signální pásy"2</t>
  </si>
  <si>
    <t>113154114</t>
  </si>
  <si>
    <t>Frézování živičného krytu tl 100 mm pruh š 0,5 m pl do 500 m2 bez překážek v trase</t>
  </si>
  <si>
    <t>-881353875</t>
  </si>
  <si>
    <t xml:space="preserve">Frézování živičného podkladu nebo krytu  s naložením na dopravní prostředek plochy do 500 m2 bez překážek v trase pruhu šířky do 0,5 m, tloušťky vrstvy 100 mm</t>
  </si>
  <si>
    <t>"odstranění asfaltu v š.0,50m u vodícího proužku"11,5</t>
  </si>
  <si>
    <t>113201112</t>
  </si>
  <si>
    <t>Vytrhání obrub silničních ležatých</t>
  </si>
  <si>
    <t>m</t>
  </si>
  <si>
    <t>-1339336306</t>
  </si>
  <si>
    <t xml:space="preserve">Vytrhání obrub  s vybouráním lože, s přemístěním hmot na skládku na vzdálenost do 3 m nebo s naložením na dopravní prostředek silničních ležatých</t>
  </si>
  <si>
    <t>"obruba kamenná u chodníku"43</t>
  </si>
  <si>
    <t>1801006431</t>
  </si>
  <si>
    <t>"vodící proužky"24</t>
  </si>
  <si>
    <t>113202111</t>
  </si>
  <si>
    <t>Vytrhání obrub krajníků obrubníků stojatých</t>
  </si>
  <si>
    <t>1762011097</t>
  </si>
  <si>
    <t xml:space="preserve">Vytrhání obrub  s vybouráním lože, s přemístěním hmot na skládku na vzdálenost do 3 m nebo s naložením na dopravní prostředek z krajníků nebo obrubníků stojatých</t>
  </si>
  <si>
    <t>"u cesty u kostela vlevo"22,5+8</t>
  </si>
  <si>
    <t>"u zeleně pro stojany na kola"11</t>
  </si>
  <si>
    <t>10</t>
  </si>
  <si>
    <t>119001421</t>
  </si>
  <si>
    <t>Dočasné zajištění kabelů a kabelových tratí ze 3 volně ložených kabelů</t>
  </si>
  <si>
    <t>1678899065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</si>
  <si>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</si>
  <si>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"upřesní se dle potřeby stavby - odhad"120</t>
  </si>
  <si>
    <t>11</t>
  </si>
  <si>
    <t>122151103</t>
  </si>
  <si>
    <t>Odkopávky a prokopávky nezapažené v hornině třídy těžitelnosti I, skupiny 1 a 2 objem do 100 m3 strojně</t>
  </si>
  <si>
    <t>m3</t>
  </si>
  <si>
    <t>1528292641</t>
  </si>
  <si>
    <t>Odkopávky a prokopávky nezapažené strojně v hornině třídy těžitelnosti I skupiny 1 a 2 přes 50 do 100 m3</t>
  </si>
  <si>
    <t>"sanace"</t>
  </si>
  <si>
    <t xml:space="preserve">"chodník u čp. 47" 107,5*0,15 </t>
  </si>
  <si>
    <t>"var. pásy" (1,6+2,9+1,2)*0,15</t>
  </si>
  <si>
    <t>"pod dlažbou u kostela" (56+5)*0,15</t>
  </si>
  <si>
    <t>"pod mozaikou" 15*0,15</t>
  </si>
  <si>
    <t>"mlatový chodník" 46*0,15</t>
  </si>
  <si>
    <t>Mezisoučet</t>
  </si>
  <si>
    <t>"výkop"</t>
  </si>
  <si>
    <t>"mlatový chodník"46*0,13</t>
  </si>
  <si>
    <t>"štěrkový záhon"14*1,2*0,3</t>
  </si>
  <si>
    <t>"stojany na kola (mozaika)"15*0,14</t>
  </si>
  <si>
    <t>"Výkop pro stromy v chodníku"2*1</t>
  </si>
  <si>
    <t>"výkop pro trávník po sejmutí drnu-odhad tl.0,08m"225*0,08</t>
  </si>
  <si>
    <t>12</t>
  </si>
  <si>
    <t>129001101</t>
  </si>
  <si>
    <t>Příplatek za ztížení odkopávky nebo prokopávky v blízkosti inženýrských sítí</t>
  </si>
  <si>
    <t>442562025</t>
  </si>
  <si>
    <t>Příplatek k cenám vykopávek za ztížení vykopávky v blízkosti podzemního vedení nebo výbušnin v horninách jakékoliv třídy</t>
  </si>
  <si>
    <t>"tel. kabel"28*0,5*0,4</t>
  </si>
  <si>
    <t>"el. kabel" (34+37+5,5)*0,5*0,4</t>
  </si>
  <si>
    <t>"VO" 35*0,5*0,4</t>
  </si>
  <si>
    <t>13</t>
  </si>
  <si>
    <t>162751117</t>
  </si>
  <si>
    <t>Vodorovné přemístění do 10000 m výkopku/sypaniny z horniny třídy těžitelnosti I, skupiny 1 až 3</t>
  </si>
  <si>
    <t>807599401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</si>
  <si>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</si>
  <si>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"odkopávky"74,4</t>
  </si>
  <si>
    <t>"sejmutý drn"240*0,1</t>
  </si>
  <si>
    <t>14</t>
  </si>
  <si>
    <t>162751119</t>
  </si>
  <si>
    <t>Příplatek k vodorovnému přemístění výkopku/sypaniny z horniny třídy těžitelnosti I, skupiny 1 až 3 ZKD 1000 m přes 10000 m</t>
  </si>
  <si>
    <t>1021772676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</si>
  <si>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</si>
  <si>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"na skládku do 14km"98,4*4</t>
  </si>
  <si>
    <t>167151101</t>
  </si>
  <si>
    <t>Nakládání výkopku z hornin třídy těžitelnosti I, skupiny 1 až 3 do 100 m3</t>
  </si>
  <si>
    <t>2039236033</t>
  </si>
  <si>
    <t>Nakládání, skládání a překládání neulehlého výkopku nebo sypaniny strojně nakládání, množství do 100 m3, z horniny třídy těžitelnosti I, skupiny 1 až 3</t>
  </si>
  <si>
    <t>16</t>
  </si>
  <si>
    <t>171201221</t>
  </si>
  <si>
    <t>Poplatek za uložení na skládce (skládkovné) zeminy a kamení kód odpadu 17 05 04</t>
  </si>
  <si>
    <t>t</t>
  </si>
  <si>
    <t>-97886895</t>
  </si>
  <si>
    <t>Poplatek za uložení stavebního odpadu na skládce (skládkovné) zeminy a kamení zatříděného do Katalogu odpadů pod kódem 17 05 04</t>
  </si>
  <si>
    <t>98,4*1,9</t>
  </si>
  <si>
    <t>17</t>
  </si>
  <si>
    <t>171251201</t>
  </si>
  <si>
    <t>Uložení sypaniny na skládky nebo meziskládky</t>
  </si>
  <si>
    <t>-713326482</t>
  </si>
  <si>
    <t>Uložení sypaniny na skládky nebo meziskládky bez hutnění s upravením uložené sypaniny do předepsaného tvaru</t>
  </si>
  <si>
    <t>18</t>
  </si>
  <si>
    <t>181152302</t>
  </si>
  <si>
    <t>Úprava pláně pro silnice a dálnice v zářezech se zhutněním</t>
  </si>
  <si>
    <t>-2084779370</t>
  </si>
  <si>
    <t>Úprava pláně na stavbách silnic a dálnic strojně v zářezech mimo skalních se zhutněním</t>
  </si>
  <si>
    <t>"chodník u čp.47"107,5</t>
  </si>
  <si>
    <t>"var.pásy"5,7</t>
  </si>
  <si>
    <t>"mlatový chodník"46</t>
  </si>
  <si>
    <t>"dlažba u kostela"61,0</t>
  </si>
  <si>
    <t>"plocha pro kola"15</t>
  </si>
  <si>
    <t>"obr.+V.P."24*0,65</t>
  </si>
  <si>
    <t>"obruba v odbočení"19*0,4</t>
  </si>
  <si>
    <t>"obruba K13 - mlatový chodník"(35,5+21,5)*0,35</t>
  </si>
  <si>
    <t>"obruba u cesty"(22,5+8)*0,35</t>
  </si>
  <si>
    <t>"u stojanu na kola"11*0,35</t>
  </si>
  <si>
    <t>Vodorovné konstrukce</t>
  </si>
  <si>
    <t>Komunikace pozemní</t>
  </si>
  <si>
    <t>19</t>
  </si>
  <si>
    <t>564751111</t>
  </si>
  <si>
    <t>Podklad z kameniva hrubého drceného vel. 0-63 mm tl 150 mm</t>
  </si>
  <si>
    <t>-972781908</t>
  </si>
  <si>
    <t xml:space="preserve">Podklad nebo kryt z kameniva hrubého drceného  vel.0-63 mm s rozprostřením a zhutněním, po zhutnění tl. 150 mm</t>
  </si>
  <si>
    <t>"dle sanace"235,2</t>
  </si>
  <si>
    <t>20</t>
  </si>
  <si>
    <t>564932111</t>
  </si>
  <si>
    <t xml:space="preserve">Podklad z mechanicky zpevněného kameniva 0-32  MZK tl 100 mm</t>
  </si>
  <si>
    <t>-447422509</t>
  </si>
  <si>
    <t>564932111R</t>
  </si>
  <si>
    <t>Podklad z mechanicky zpevněného kameniva zrnitost 0-4 MZK tl 40 mm</t>
  </si>
  <si>
    <t>1159218981</t>
  </si>
  <si>
    <t>"mlatový chodník" 46</t>
  </si>
  <si>
    <t>22</t>
  </si>
  <si>
    <t>564851111</t>
  </si>
  <si>
    <t>Podklad ze štěrkodrtě ŠD tl 150 mm</t>
  </si>
  <si>
    <t>1174608389</t>
  </si>
  <si>
    <t xml:space="preserve">Podklad ze štěrkodrti ŠD  s rozprostřením a zhutněním, po zhutnění tl. 150 mm</t>
  </si>
  <si>
    <t>"chodník u čp. 47 - mozaika"103,14</t>
  </si>
  <si>
    <t>"příložné desky"4,36</t>
  </si>
  <si>
    <t>"varovné pásy"5,7</t>
  </si>
  <si>
    <t>"stojany na kola"15</t>
  </si>
  <si>
    <t>"v místě zrušených signálních pásů na chodníku u školy"1+1</t>
  </si>
  <si>
    <t>23</t>
  </si>
  <si>
    <t>564871111</t>
  </si>
  <si>
    <t>Podklad ze štěrkodrtě ŠD tl 250 mm</t>
  </si>
  <si>
    <t>-673929094</t>
  </si>
  <si>
    <t xml:space="preserve">Podklad ze štěrkodrti ŠD  s rozprostřením a zhutněním, po zhutnění tl. 250 mm</t>
  </si>
  <si>
    <t>"cesta před kostelem"61</t>
  </si>
  <si>
    <t>"dodláždění vozovky u chodníku v oblouku"3</t>
  </si>
  <si>
    <t>"pro případné doplnění vozovky v místě napojení chodníku"(42,5-7)*0,5</t>
  </si>
  <si>
    <t>24</t>
  </si>
  <si>
    <t>564871116</t>
  </si>
  <si>
    <t>Podklad ze štěrkodrtě ŠD tl. 300 mm</t>
  </si>
  <si>
    <t>1780750683</t>
  </si>
  <si>
    <t xml:space="preserve">Podklad ze štěrkodrti ŠD  s rozprostřením a zhutněním, po zhutnění tl. 300 mm</t>
  </si>
  <si>
    <t>"štěrkový záhon"14*1,2</t>
  </si>
  <si>
    <t>25</t>
  </si>
  <si>
    <t>573211109</t>
  </si>
  <si>
    <t>Postřik živičný spojovací z asfaltu v množství 0,50 kg/m2</t>
  </si>
  <si>
    <t>1899188135</t>
  </si>
  <si>
    <t>Postřik spojovací PS bez posypu kamenivem z asfaltu silničního, v množství 0,50 kg/m2</t>
  </si>
  <si>
    <t>"pás pro napojení na st. vozovku"12*2</t>
  </si>
  <si>
    <t>26</t>
  </si>
  <si>
    <t>577144111</t>
  </si>
  <si>
    <t>Asfaltový beton vrstva obrusná ACO 11 (ABS) tř. I tl 50 mm š do 3 m z nemodifikovaného asfaltu</t>
  </si>
  <si>
    <t>-1327333686</t>
  </si>
  <si>
    <t xml:space="preserve">Asfaltový beton vrstva obrusná ACO 11 (ABS)  s rozprostřením a se zhutněním z nemodifikovaného asfaltu v pruhu šířky do 3 m tř. I, po zhutnění tl. 50 mm</t>
  </si>
  <si>
    <t>27</t>
  </si>
  <si>
    <t>591211111</t>
  </si>
  <si>
    <t>Kladení dlažby z kostek drobných z kamene do lože z kameniva těženého tl 50 mm</t>
  </si>
  <si>
    <t>-1395193980</t>
  </si>
  <si>
    <t xml:space="preserve">Kladení dlažby z kostek  s provedením lože do tl. 50 mm, s vyplněním spár, s dvojím beraněním a se smetením přebytečného materiálu na krajnici drobných z kamene, do lože z kameniva těženého</t>
  </si>
  <si>
    <t>"dodláždění chodníku v oblouku"3</t>
  </si>
  <si>
    <t>"podél obruby chodníku ke kostelu"7,5</t>
  </si>
  <si>
    <t>28</t>
  </si>
  <si>
    <t>M</t>
  </si>
  <si>
    <t>58381007</t>
  </si>
  <si>
    <t>kostka dlažební žula drobná 8/10</t>
  </si>
  <si>
    <t>1719938528</t>
  </si>
  <si>
    <t>"použijí se kostky ze skládky města Přelouče"</t>
  </si>
  <si>
    <t>"20% nových z 61+7,5=68,5 v případě výměny" 13,7*1,03</t>
  </si>
  <si>
    <t>29</t>
  </si>
  <si>
    <t>596211110</t>
  </si>
  <si>
    <t>Kladení zámkové dlažby komunikací pro pěší tl 60 mm skupiny A pl do 50 m2</t>
  </si>
  <si>
    <t>-1714999699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</si>
  <si>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</si>
  <si>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"příložné desky u varovných pásů"4,36</t>
  </si>
  <si>
    <t xml:space="preserve">"náhrada signálních pásů v chodníku u školy"2*1 </t>
  </si>
  <si>
    <t>30</t>
  </si>
  <si>
    <t>R10</t>
  </si>
  <si>
    <t>Nakládání kostek K10 na skládce města Přelouče vč. dopravy</t>
  </si>
  <si>
    <t>-1809544293</t>
  </si>
  <si>
    <t>Nakládání kostek K10 na skládce města Přelouče"</t>
  </si>
  <si>
    <t>17,11*0,32</t>
  </si>
  <si>
    <t>31</t>
  </si>
  <si>
    <t>591411111</t>
  </si>
  <si>
    <t>Kladení dlažby z mozaiky jednobarevné komunikací pro pěší lože z kameniva</t>
  </si>
  <si>
    <t>-498938461</t>
  </si>
  <si>
    <t xml:space="preserve">Kladení dlažby z mozaiky komunikací pro pěší  s vyplněním spár, s dvojím beraněním a se smetením přebytečného materiálu na vzdálenost do 3 m jednobarevné, s ložem tl. do 40 mm z kameniva</t>
  </si>
  <si>
    <t>"chodník před čp.47"103,2</t>
  </si>
  <si>
    <t>"v místě stojanů na kola"15</t>
  </si>
  <si>
    <t>32</t>
  </si>
  <si>
    <t>58381004</t>
  </si>
  <si>
    <t>kostka dlažební mozaika žula 4/6 tř 1</t>
  </si>
  <si>
    <t>-49366294</t>
  </si>
  <si>
    <t>118,2*1,03</t>
  </si>
  <si>
    <t>33</t>
  </si>
  <si>
    <t>59245006R</t>
  </si>
  <si>
    <t>reliéfní betonová dlažba z polymerbetonu 200/200/60 ( varovné pásy) bílá</t>
  </si>
  <si>
    <t>1860500888</t>
  </si>
  <si>
    <t>5,7*1,03</t>
  </si>
  <si>
    <t>34</t>
  </si>
  <si>
    <t>R2</t>
  </si>
  <si>
    <t>Hladká betonová příložná deska 255/255/60 tmavá - barva bude upřesněna</t>
  </si>
  <si>
    <t>-127621167</t>
  </si>
  <si>
    <t>(5,5+8,1+3,5)*0,255*1,03</t>
  </si>
  <si>
    <t>35</t>
  </si>
  <si>
    <t>R1</t>
  </si>
  <si>
    <t>Dlažba 160/160/60 antracit - Best URIKO I</t>
  </si>
  <si>
    <t>1747193765</t>
  </si>
  <si>
    <t>"doplnění po sinálních pásech"2*1*1,03</t>
  </si>
  <si>
    <t>Trubní vedení</t>
  </si>
  <si>
    <t>36</t>
  </si>
  <si>
    <t>871251101</t>
  </si>
  <si>
    <t xml:space="preserve">Montáž chrániček inž. sítí z PVC </t>
  </si>
  <si>
    <t>-1663630325</t>
  </si>
  <si>
    <t xml:space="preserve">Montáž chrániček z plastů </t>
  </si>
  <si>
    <t>"upřesní se dle potřeby během stavby - odhad"40</t>
  </si>
  <si>
    <t>37</t>
  </si>
  <si>
    <t>56245110</t>
  </si>
  <si>
    <t>žlab kabelový s víkem ze směsových plastů 100x100mm dl 1,2m</t>
  </si>
  <si>
    <t>-1461773181</t>
  </si>
  <si>
    <t>40/1,2*1,03</t>
  </si>
  <si>
    <t>34,333*1,03 'Přepočtené koeficientem množství</t>
  </si>
  <si>
    <t>38</t>
  </si>
  <si>
    <t>899131111</t>
  </si>
  <si>
    <t>Výměna šachtového rámu s osazením a dodáním litinového rámu s patkou</t>
  </si>
  <si>
    <t>-1859110588</t>
  </si>
  <si>
    <t>Výměna šachtového rámu tř. D 400 včetně poklopu s osazením a dodáním nového rámu litinového s patkou</t>
  </si>
  <si>
    <t>39</t>
  </si>
  <si>
    <t>R3</t>
  </si>
  <si>
    <t xml:space="preserve">Provedení nopové izolace u domu čp.47  vč. materiálu a zabudování</t>
  </si>
  <si>
    <t>-1231243334</t>
  </si>
  <si>
    <t>Provedení nopové izolace u domu a kostela vč. materiálu a zabudování</t>
  </si>
  <si>
    <t>17+16</t>
  </si>
  <si>
    <t>40</t>
  </si>
  <si>
    <t>899203112R</t>
  </si>
  <si>
    <t>Osazení mříží litinových včetně rámů u stromů v chodníku u čp. 47</t>
  </si>
  <si>
    <t>1772298368</t>
  </si>
  <si>
    <t>41</t>
  </si>
  <si>
    <t>R4</t>
  </si>
  <si>
    <t>Ozdobná litinová mříž ke stromům průměr 1,20m se znakem města</t>
  </si>
  <si>
    <t>-1847588734</t>
  </si>
  <si>
    <t>Palety pro uložení vybouraných obrubníků a dlažby</t>
  </si>
  <si>
    <t>42</t>
  </si>
  <si>
    <t>R5</t>
  </si>
  <si>
    <t>Sondy pro ověření polohy inž. sítí</t>
  </si>
  <si>
    <t>-612609238</t>
  </si>
  <si>
    <t>"odhad"5</t>
  </si>
  <si>
    <t>43</t>
  </si>
  <si>
    <t>R8</t>
  </si>
  <si>
    <t>Poplatek za uložení vybouraných poklopů a odvod.žlabu</t>
  </si>
  <si>
    <t>-771641852</t>
  </si>
  <si>
    <t>44</t>
  </si>
  <si>
    <t>74910100R</t>
  </si>
  <si>
    <t xml:space="preserve">lavička parková s opěradlem konstrukce-kov, dřevo </t>
  </si>
  <si>
    <t>738313086</t>
  </si>
  <si>
    <t>lavička bez opěradla nekotvená 1500x450x420mm konstrukce-kov, sedák-dřevo</t>
  </si>
  <si>
    <t>"městský mobiliář mmcité LV171t (tropické dřevo) lavička - Vera"4</t>
  </si>
  <si>
    <t>Ostatní konstrukce a práce, bourání</t>
  </si>
  <si>
    <t>45</t>
  </si>
  <si>
    <t>914511112</t>
  </si>
  <si>
    <t>Montáž sloupku dopravních značek délky do 3,5 m s betonovým základem a patkou</t>
  </si>
  <si>
    <t>1951274874</t>
  </si>
  <si>
    <t xml:space="preserve">Montáž sloupku dopravních značek  délky do 3,5 m do hliníkové patky</t>
  </si>
  <si>
    <t xml:space="preserve">"osadí se původní  sloupek se značkami"1 </t>
  </si>
  <si>
    <t>46</t>
  </si>
  <si>
    <t>915491211</t>
  </si>
  <si>
    <t>Osazení vodícího proužku z betonových desek do betonového lože tl do 100 mm š proužku 250 mm</t>
  </si>
  <si>
    <t>-904589890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</si>
  <si>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</si>
  <si>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"u čp.47 u vozovky"24</t>
  </si>
  <si>
    <t>47</t>
  </si>
  <si>
    <t>59218002</t>
  </si>
  <si>
    <t>krajník betonový silniční 500x250x100mm</t>
  </si>
  <si>
    <t>-788664280</t>
  </si>
  <si>
    <t>24*1,03</t>
  </si>
  <si>
    <t>48</t>
  </si>
  <si>
    <t>916241113</t>
  </si>
  <si>
    <t>Osazení obrubníku kamenného ležatého s boční opěrou do lože z betonu prostého</t>
  </si>
  <si>
    <t>76368728</t>
  </si>
  <si>
    <t>Osazení obrubníku kamenného se zřízením lože, s vyplněním a zatřením spár cementovou maltou ležatého s boční opěrou z betonu prostého, do lože z betonu prostého</t>
  </si>
  <si>
    <t>"u chodníku čp.47"43</t>
  </si>
  <si>
    <t>49</t>
  </si>
  <si>
    <t>58380448</t>
  </si>
  <si>
    <t>obrubník kamenný žulový obloukový R 5-10m 200x200mm</t>
  </si>
  <si>
    <t>-254309906</t>
  </si>
  <si>
    <t>"délka oblouku u chodníku"13*1,03</t>
  </si>
  <si>
    <t>50</t>
  </si>
  <si>
    <t>58380006</t>
  </si>
  <si>
    <t>obrubník kamenný žulový přímý 200x200mm</t>
  </si>
  <si>
    <t>-1087757444</t>
  </si>
  <si>
    <t>P</t>
  </si>
  <si>
    <t>Poznámka k položce:_x000d_
Hmotnost: 105 kg/bm</t>
  </si>
  <si>
    <t>"budou použity obrubníky ze skládky města Přelouče"</t>
  </si>
  <si>
    <t>"v případě výměny cca 1/4 nové"(43-13)/4*1,03</t>
  </si>
  <si>
    <t>51</t>
  </si>
  <si>
    <t>R11</t>
  </si>
  <si>
    <t>Nakládání žulového obrubníku silničního 20/20 na skládce města Přelouče vč. dopravy</t>
  </si>
  <si>
    <t>1891236269</t>
  </si>
  <si>
    <t>Nakládáná obrubníku silničního 20/20 na skládce města Přelouče</t>
  </si>
  <si>
    <t>7,73*0,29</t>
  </si>
  <si>
    <t>52</t>
  </si>
  <si>
    <t>916241213</t>
  </si>
  <si>
    <t>Osazení obrubníku kamenného stojatého s boční opěrou do lože z betonu prostého</t>
  </si>
  <si>
    <t>-31257050</t>
  </si>
  <si>
    <t>Osazení obrubníku kamenného se zřízením lože, s vyplněním a zatřením spár cementovou maltou stojatého s boční opěrou z betonu prostého, do lože z betonu prostého</t>
  </si>
  <si>
    <t>"u mlatového chodníku"35,5+21,5</t>
  </si>
  <si>
    <t>"u cesty"22,5+8</t>
  </si>
  <si>
    <t>"u plochy pro stojany"11</t>
  </si>
  <si>
    <t>53</t>
  </si>
  <si>
    <t>R6</t>
  </si>
  <si>
    <t>Kamenný obrubník žulový např. K13</t>
  </si>
  <si>
    <t>1117738890</t>
  </si>
  <si>
    <t>"u cesty a plochy pro kola se použijí stávající, odhad výměna 20% z 41,5m"0,415*20*1,03</t>
  </si>
  <si>
    <t>"nové obruby u mlatového chodníku"57*1,03</t>
  </si>
  <si>
    <t>54</t>
  </si>
  <si>
    <t>R12</t>
  </si>
  <si>
    <t xml:space="preserve">Nakládání žulového obrubníku  K13 na skládce města Přelouče vč. dopravy</t>
  </si>
  <si>
    <t>2021260952</t>
  </si>
  <si>
    <t>Nakládání brubníku žulového K13 na skládce města Přelouče vč. přesunu</t>
  </si>
  <si>
    <t>67,25*0,29</t>
  </si>
  <si>
    <t>55</t>
  </si>
  <si>
    <t>919112233</t>
  </si>
  <si>
    <t>Řezání spár pro vytvoření komůrky š 20 mm hl 40 mm pro těsnící zálivku v živičném krytu</t>
  </si>
  <si>
    <t>-1187018449</t>
  </si>
  <si>
    <t xml:space="preserve">Řezání dilatačních spár v živičném krytu  vytvoření komůrky pro těsnící zálivku šířky 20 mm, hloubky 40 mm</t>
  </si>
  <si>
    <t>"u čp.47"24,5</t>
  </si>
  <si>
    <t>56</t>
  </si>
  <si>
    <t>919122132</t>
  </si>
  <si>
    <t>Těsnění spár zálivkou za tepla pro komůrky š 20 mm hl 40 mm s těsnicím profilem</t>
  </si>
  <si>
    <t>-1175252891</t>
  </si>
  <si>
    <t xml:space="preserve">Utěsnění dilatačních spár zálivkou za tepla  v cementobetonovém nebo živičném krytu včetně adhezního nátěru s těsnicím profilem pod zálivkou, pro komůrky šířky 20 mm, hloubky 40 mm</t>
  </si>
  <si>
    <t>57</t>
  </si>
  <si>
    <t>919735112</t>
  </si>
  <si>
    <t>Řezání stávajícího živičného krytu hl do 100 mm</t>
  </si>
  <si>
    <t>-1211247985</t>
  </si>
  <si>
    <t xml:space="preserve">Řezání stávajícího živičného krytu nebo podkladu  hloubky přes 50 do 100 mm</t>
  </si>
  <si>
    <t>58</t>
  </si>
  <si>
    <t>936174311</t>
  </si>
  <si>
    <t xml:space="preserve">Montáž stojanu na kola  a mřížek na popínavky kotevními šrouby na pevný podklad</t>
  </si>
  <si>
    <t>813554183</t>
  </si>
  <si>
    <t xml:space="preserve">Montáž stojanu na kola a mřížek na popínavky  přichyceného kotevními šrouby 5 kol</t>
  </si>
  <si>
    <t>59</t>
  </si>
  <si>
    <t>74910152R</t>
  </si>
  <si>
    <t>Stojan na kolo</t>
  </si>
  <si>
    <t>-2084499039</t>
  </si>
  <si>
    <t>stojan na kola na 10 kol oboustranný, kov 730x1750x500mm</t>
  </si>
  <si>
    <t>"městský mobiliář mmcité stojan na kolo STE410"7</t>
  </si>
  <si>
    <t>60</t>
  </si>
  <si>
    <t>R9</t>
  </si>
  <si>
    <t>Mříž na popínavky</t>
  </si>
  <si>
    <t>571090014</t>
  </si>
  <si>
    <t>"bude upřesněno během stavby"4</t>
  </si>
  <si>
    <t>61</t>
  </si>
  <si>
    <t>966006132</t>
  </si>
  <si>
    <t>Odstranění značek dopravních nebo orientačních se sloupky s betonovými patkami</t>
  </si>
  <si>
    <t>-1487742329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</si>
  <si>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</si>
  <si>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62</t>
  </si>
  <si>
    <t>966008221</t>
  </si>
  <si>
    <t>Bourání odvodňovacího žlabu š do 200 mm</t>
  </si>
  <si>
    <t>-213196304</t>
  </si>
  <si>
    <t xml:space="preserve">Bourání odvodňovacího žlabu s odklizením a uložením vybouraného materiálu na skládku na vzdálenost do 10 m nebo s naložením na dopravní prostředek  šířky do 200 mm</t>
  </si>
  <si>
    <t>"v chodníku před čp.47 před rampou"1</t>
  </si>
  <si>
    <t>"před kostelem"12</t>
  </si>
  <si>
    <t>63</t>
  </si>
  <si>
    <t>979024443</t>
  </si>
  <si>
    <t>Očištění vybouraných obrubníků a krajníků silničních</t>
  </si>
  <si>
    <t>-1753699063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</si>
  <si>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</si>
  <si>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"od chodníku+před kostelem"43+41,5</t>
  </si>
  <si>
    <t>64</t>
  </si>
  <si>
    <t>979054441</t>
  </si>
  <si>
    <t>Očištění vybouraných z desek nebo dlaždic s původním spárováním z kameniva těženého</t>
  </si>
  <si>
    <t>-1680303553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</si>
  <si>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</si>
  <si>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"dle rozebrání"124,50</t>
  </si>
  <si>
    <t>65</t>
  </si>
  <si>
    <t>979054451</t>
  </si>
  <si>
    <t>Očištění vybouraných zámkových dlaždic s původním spárováním z kameniva těženého</t>
  </si>
  <si>
    <t>-986137370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</si>
  <si>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</si>
  <si>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"dle rozebrání"6,5</t>
  </si>
  <si>
    <t>66</t>
  </si>
  <si>
    <t>979071021</t>
  </si>
  <si>
    <t>Očištění dlažebních kostek drobných s původním spárováním kamenivem těženým při překopech ing sítí</t>
  </si>
  <si>
    <t>770840103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</si>
  <si>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</si>
  <si>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68,5</t>
  </si>
  <si>
    <t>67</t>
  </si>
  <si>
    <t>R7</t>
  </si>
  <si>
    <t>370866422</t>
  </si>
  <si>
    <t>"dlaždice na paletě 14,4m2"124,5/14,4</t>
  </si>
  <si>
    <t>"zámková dlažba na paletě 11,82m2"6,5/11,82</t>
  </si>
  <si>
    <t>"obrubníky na paletě 86m"</t>
  </si>
  <si>
    <t>"žulová obruba ležatá" 7,5/86</t>
  </si>
  <si>
    <t>"žulová obruba K13"8,5/86</t>
  </si>
  <si>
    <t>997</t>
  </si>
  <si>
    <t>Přesun sutě</t>
  </si>
  <si>
    <t>68</t>
  </si>
  <si>
    <t>997211511</t>
  </si>
  <si>
    <t>Vodorovná doprava suti po suchu na vzdálenost do 1 km</t>
  </si>
  <si>
    <t>1403928447</t>
  </si>
  <si>
    <t xml:space="preserve">Vodorovná doprava suti nebo vybouraných hmot  suti se složením a hrubým urovnáním, na vzdálenost do 1 km</t>
  </si>
  <si>
    <t>"drobná kostka - odveze se 20% z 21,92t=4,4t"4,4</t>
  </si>
  <si>
    <t>"kamenivo"57,86</t>
  </si>
  <si>
    <t>"živice"2,94</t>
  </si>
  <si>
    <t>69</t>
  </si>
  <si>
    <t>997211519</t>
  </si>
  <si>
    <t>Příplatek ZKD 1 km u vodorovné dopravy suti</t>
  </si>
  <si>
    <t>-1479622439</t>
  </si>
  <si>
    <t xml:space="preserve">Vodorovná doprava suti nebo vybouraných hmot  suti se složením a hrubým urovnáním, na vzdálenost Příplatek k ceně za každý další i započatý 1 km přes 1 km</t>
  </si>
  <si>
    <t>"na skládku do 14km"</t>
  </si>
  <si>
    <t>"kamenivo"57,86*13</t>
  </si>
  <si>
    <t>70</t>
  </si>
  <si>
    <t>1283528161</t>
  </si>
  <si>
    <t>"na skládku města Přelouče do 2km"</t>
  </si>
  <si>
    <t>"dlažební kostky 20% z 21,92"4,4</t>
  </si>
  <si>
    <t>"živice frézování"2,94</t>
  </si>
  <si>
    <t>71</t>
  </si>
  <si>
    <t>997211521</t>
  </si>
  <si>
    <t>Vodorovná doprava vybouraných hmot po suchu na vzdálenost do 1 km</t>
  </si>
  <si>
    <t>-430752782</t>
  </si>
  <si>
    <t xml:space="preserve">Vodorovná doprava suti nebo vybouraných hmot  vybouraných hmot se složením a hrubým urovnáním nebo s přeložením na jiný dopravní prostředek kromě lodi, na vzdálenost do 1 km</t>
  </si>
  <si>
    <t>"vodící proužky"6,96</t>
  </si>
  <si>
    <t>"dlaždice 50/50"31,75</t>
  </si>
  <si>
    <t>"zám.dlažba"1,69</t>
  </si>
  <si>
    <t>"obruby u čp.47- 1/4 z 12,47"3,12</t>
  </si>
  <si>
    <t>"obruby K13 u kostela 20% z 8,51"1,7</t>
  </si>
  <si>
    <t>"poklopy šachet"1,35</t>
  </si>
  <si>
    <t>"odvodňovací žlab"11,78</t>
  </si>
  <si>
    <t>72</t>
  </si>
  <si>
    <t>997211529</t>
  </si>
  <si>
    <t>Příplatek ZKD 1 km u vodorovné dopravy vybouraných hmot</t>
  </si>
  <si>
    <t>204157058</t>
  </si>
  <si>
    <t xml:space="preserve">Vodorovná doprava suti nebo vybouraných hmot  vybouraných hmot se složením a hrubým urovnáním nebo s přeložením na jiný dopravní prostředek kromě lodi, na vzdálenost Příplatek k ceně za každý další i započatý 1 km přes 1 km</t>
  </si>
  <si>
    <t>"vodící proužky"6,96*13</t>
  </si>
  <si>
    <t>"poklopy šachet+odvod.žlab"13,13*13</t>
  </si>
  <si>
    <t>73</t>
  </si>
  <si>
    <t>740395416</t>
  </si>
  <si>
    <t>"na skládku města do 2km"</t>
  </si>
  <si>
    <t>"zámková dlažba"1,69</t>
  </si>
  <si>
    <t>"obruby OP3"12,47/4</t>
  </si>
  <si>
    <t>"obruby K13 20% z 8,51=1,7"1,7</t>
  </si>
  <si>
    <t>74</t>
  </si>
  <si>
    <t>997211611</t>
  </si>
  <si>
    <t>Nakládání suti na dopravní prostředky pro vodorovnou dopravu</t>
  </si>
  <si>
    <t>1320352882</t>
  </si>
  <si>
    <t xml:space="preserve">Nakládání suti nebo vybouraných hmot  na dopravní prostředky pro vodorovnou dopravu suti</t>
  </si>
  <si>
    <t>75</t>
  </si>
  <si>
    <t>997211612</t>
  </si>
  <si>
    <t>Nakládání vybouraných hmot na dopravní prostředky pro vodorovnou dopravu</t>
  </si>
  <si>
    <t>-479219394</t>
  </si>
  <si>
    <t xml:space="preserve">Nakládání suti nebo vybouraných hmot  na dopravní prostředky pro vodorovnou dopravu vybouraných hmot</t>
  </si>
  <si>
    <t>76</t>
  </si>
  <si>
    <t>997221861</t>
  </si>
  <si>
    <t>Poplatek za uložení stavebního odpadu na recyklační skládce (skládkovné) z prostého betonu pod kódem 17 01 01</t>
  </si>
  <si>
    <t>-525210457</t>
  </si>
  <si>
    <t>Poplatek za uložení stavebního odpadu na recyklační skládce (skládkovné) z prostého betonu zatříděného do Katalogu odpadů pod kódem 17 01 01</t>
  </si>
  <si>
    <t>"vodící proužek"6,96</t>
  </si>
  <si>
    <t>"poklopy šachet, odvodňovací žlab"13,13</t>
  </si>
  <si>
    <t>77</t>
  </si>
  <si>
    <t>997221873</t>
  </si>
  <si>
    <t>Poplatek za uložení stavebního odpadu na recyklační skládce (skládkovné) zeminy a kamení zatříděného do Katalogu odpadů pod kódem 17 05 04</t>
  </si>
  <si>
    <t>1223885597</t>
  </si>
  <si>
    <t>"polatek za uložení kameniva na skládku"57,86</t>
  </si>
  <si>
    <t>998</t>
  </si>
  <si>
    <t>Přesun hmot</t>
  </si>
  <si>
    <t>78</t>
  </si>
  <si>
    <t>998223011</t>
  </si>
  <si>
    <t>Přesun hmot pro pozemní komunikace s krytem dlážděným</t>
  </si>
  <si>
    <t>874636374</t>
  </si>
  <si>
    <t xml:space="preserve">Přesun hmot pro pozemní komunikace s krytem dlážděným  dopravní vzdálenost do 200 m jakékoliv délky objektu</t>
  </si>
  <si>
    <t>SO 102 - ZELEŇ</t>
  </si>
  <si>
    <t>Ing. Baladová</t>
  </si>
  <si>
    <t>183101213</t>
  </si>
  <si>
    <t>Jamky pro výsadbu s výměnou 50 % půdy zeminy tř 1 až 4 objem do 0,05 m3 v rovině a svahu do 1:5</t>
  </si>
  <si>
    <t>1888045208</t>
  </si>
  <si>
    <t>Hloubení jamek pro vysazování rostlin v zemině tř.1 až 4 s výměnou půdy z 50% v rovině nebo na svahu do 1:5, objemu přes 0,02 do 0,05 m3</t>
  </si>
  <si>
    <t>10+4</t>
  </si>
  <si>
    <t>183101214</t>
  </si>
  <si>
    <t>Jamky pro výsadbu s výměnou 100 % půdy zeminy tř 1 až 4 objem do 0,125 m3 v rovině a svahu do 1:5</t>
  </si>
  <si>
    <t>201609912</t>
  </si>
  <si>
    <t>Hloubení jamek pro vysazování rostlin v zemině tř.1 až 4 s výměnou půdy z 50% v rovině nebo na svahu do 1:5, objemu přes 0,05 do 0,125 m3</t>
  </si>
  <si>
    <t>"pšeničníky"9</t>
  </si>
  <si>
    <t>183101221</t>
  </si>
  <si>
    <t>Jamky pro výsadbu s výměnou 100 % půdy zeminy tř 1 až 4 objem do 1 m3 v rovině a svahu do 1:5</t>
  </si>
  <si>
    <t>-1553611518</t>
  </si>
  <si>
    <t>Hloubení jamek pro vysazování rostlin v zemině tř.1 až 4 s výměnou půdy z100% v rovině nebo na svahu do 1:5, objemu přes 0,40 do 1,00 m3</t>
  </si>
  <si>
    <t>"dva stromy v chodníku"2</t>
  </si>
  <si>
    <t>10321100</t>
  </si>
  <si>
    <t xml:space="preserve">Zahradní substrát pro výměnu při výsadbě </t>
  </si>
  <si>
    <t>1490483232</t>
  </si>
  <si>
    <t>zahradní substrát pro výsadbu VL</t>
  </si>
  <si>
    <t>(2*0,7+14*0,02+175*0,01)</t>
  </si>
  <si>
    <t>10391100</t>
  </si>
  <si>
    <t>Substrát vřesovištní pro pšenišníky</t>
  </si>
  <si>
    <t>-470271829</t>
  </si>
  <si>
    <t>kůra mulčovací VL</t>
  </si>
  <si>
    <t>9*0,1</t>
  </si>
  <si>
    <t>Přípravek pro udržení vody v půdě (např. Plantasorb) v množství 100g/10l substrátu</t>
  </si>
  <si>
    <t>kg</t>
  </si>
  <si>
    <t>1892507816</t>
  </si>
  <si>
    <t>183111214</t>
  </si>
  <si>
    <t>Jamky pro výsadbu rostlin s výměnou 50 % půdy zeminy tř 1 až 4 objem do 0,02 m3 v rovině a svahu do 1:5</t>
  </si>
  <si>
    <t>-236960678</t>
  </si>
  <si>
    <t>Hloubení jamek pro vysazování rostlin v zemině tř.1 až 4 s výměnou půdy z 50% v rovině nebo na svahu do 1:5, objemu přes 0,01 do 0,02 m3</t>
  </si>
  <si>
    <t>183205111</t>
  </si>
  <si>
    <t>Založení trávníku vč. přípravy půdy rozrušením a urovnáním v rovině nebo do svahu 1:5 zemina tř 1 a 2</t>
  </si>
  <si>
    <t>-50535742</t>
  </si>
  <si>
    <t>R24</t>
  </si>
  <si>
    <t>Nákup propařené zeminy tl. 0,15m vč. naložení na dopr.prostředek a složení</t>
  </si>
  <si>
    <t>-216732625</t>
  </si>
  <si>
    <t>Tabletové kombinované hnojivo</t>
  </si>
  <si>
    <t>98*0,15</t>
  </si>
  <si>
    <t>183205111R</t>
  </si>
  <si>
    <t>Založení záhonu pro výsadbu dřevin odplevelením (chemicky či sejmutím drnu), rozrušením a urovnáním povrchu</t>
  </si>
  <si>
    <t>1870330718</t>
  </si>
  <si>
    <t>183211211</t>
  </si>
  <si>
    <t>Založení štěrkového záhonu pro výsadbu trvalek v rovině nebo ve svahu do 1:5 v zemině tř. 1 až 4</t>
  </si>
  <si>
    <t>564859466</t>
  </si>
  <si>
    <t>Založení štěrkového záhonu pro výsadbu trvalek v zemině tř. 1 až 4 v rovině nebo na svahu do 1:5</t>
  </si>
  <si>
    <t>"výplň - štěrk v tl. 30cm obsažen v objektu : Chodníky"</t>
  </si>
  <si>
    <t>14*1,2</t>
  </si>
  <si>
    <t>183211312</t>
  </si>
  <si>
    <t>Výsadba trvalek hrnkovaných o pr. květináče 80-120 s doplněním substrátu</t>
  </si>
  <si>
    <t>1900240689</t>
  </si>
  <si>
    <t>Anemone hupehensis "Prinz Heinrich"-sasanka</t>
  </si>
  <si>
    <t>1737574477</t>
  </si>
  <si>
    <t>R13</t>
  </si>
  <si>
    <t>Astilbe arendsii"Fana", "Amerika"- čechrava</t>
  </si>
  <si>
    <t>1666588751</t>
  </si>
  <si>
    <t>R14</t>
  </si>
  <si>
    <t>Geranium "Rozanne" - kakost</t>
  </si>
  <si>
    <t>-498018213</t>
  </si>
  <si>
    <t>R15</t>
  </si>
  <si>
    <t>Hemerocalis "Stella de Oro" - denivka</t>
  </si>
  <si>
    <t>-705407485</t>
  </si>
  <si>
    <t>R16</t>
  </si>
  <si>
    <t>Helleborus niger - čemeřice</t>
  </si>
  <si>
    <t>-39265002</t>
  </si>
  <si>
    <t>R17</t>
  </si>
  <si>
    <t>Hosta v kult. - bohyška panašovaný list</t>
  </si>
  <si>
    <t>1754649139</t>
  </si>
  <si>
    <t>R18</t>
  </si>
  <si>
    <t>953572422</t>
  </si>
  <si>
    <t>R19</t>
  </si>
  <si>
    <t>Paeonia - pivoňka (růžová, bílá)</t>
  </si>
  <si>
    <t>1797823891</t>
  </si>
  <si>
    <t>R20</t>
  </si>
  <si>
    <t>Vinca minor - barvínek</t>
  </si>
  <si>
    <t>-1658027780</t>
  </si>
  <si>
    <t>R21</t>
  </si>
  <si>
    <t>Vinca minor "Imagine" - barvínek panaš.</t>
  </si>
  <si>
    <t>-1221929198</t>
  </si>
  <si>
    <t>R22</t>
  </si>
  <si>
    <t>Lavandula angustifolia - levandule</t>
  </si>
  <si>
    <t>237785967</t>
  </si>
  <si>
    <t>184102110</t>
  </si>
  <si>
    <t>Výsadba dřeviny s balem D do 0,1 m do jamky se zalitím v rovině a svahu do 1:5</t>
  </si>
  <si>
    <t>-756051390</t>
  </si>
  <si>
    <t xml:space="preserve">Výsadba dřeviny s balem do předem vyhloubené jamky se zalitím  v rovině nebo na svahu do 1:5, při průměru balu do 100 mm</t>
  </si>
  <si>
    <t>Hedera helix - břečtan</t>
  </si>
  <si>
    <t>-552518089</t>
  </si>
  <si>
    <t>184102112</t>
  </si>
  <si>
    <t>Výsadba dřeviny s balem D do 0,3 m do jamky se zalitím v rovině a svahu do 1:5</t>
  </si>
  <si>
    <t>-1531830987</t>
  </si>
  <si>
    <t xml:space="preserve">Výsadba dřeviny s balem do předem vyhloubené jamky se zalitím  v rovině nebo na svahu do 1:5, při průměru balu přes 200 do 300 mm</t>
  </si>
  <si>
    <t>19+4</t>
  </si>
  <si>
    <t>Buxus sempervirens - zimostráz 40-60</t>
  </si>
  <si>
    <t>1016850281</t>
  </si>
  <si>
    <t>Rhododendron hybridum - pšeničník směs barev 50-60</t>
  </si>
  <si>
    <t>-2093571861</t>
  </si>
  <si>
    <t>Vibumum rhytidophyllum - kalina vrásčitolistá 60-80</t>
  </si>
  <si>
    <t>1559134391</t>
  </si>
  <si>
    <t>Taxus media "Hicksi" - sloupovitý tis 100-120</t>
  </si>
  <si>
    <t>-1008800298</t>
  </si>
  <si>
    <t>Rosa pnoucí</t>
  </si>
  <si>
    <t>372876518</t>
  </si>
  <si>
    <t>184102115</t>
  </si>
  <si>
    <t>Výsadba dřeviny s balem D do 0,6 m do jamky se zalitím v rovině a svahu do 1:5</t>
  </si>
  <si>
    <t>-1545055102</t>
  </si>
  <si>
    <t xml:space="preserve">Výsadba dřeviny s balem do předem vyhloubené jamky se zalitím  v rovině nebo na svahu do 1:5, při průměru balu přes 500 do 600 mm</t>
  </si>
  <si>
    <t>Kotvení stromů v mřížích (za zemní bal pomocí upínacího popruhu či lana)</t>
  </si>
  <si>
    <t xml:space="preserve">kus </t>
  </si>
  <si>
    <t>662190697</t>
  </si>
  <si>
    <t>Acer platanoides "Globosum" - kulovitý javor, OK 12-14</t>
  </si>
  <si>
    <t>215476988</t>
  </si>
  <si>
    <t>184802111</t>
  </si>
  <si>
    <t xml:space="preserve">Chemické ošetření trávníku selektivním herbicidem po založení  na široko</t>
  </si>
  <si>
    <t>1639898852</t>
  </si>
  <si>
    <t xml:space="preserve">Chemické ošetření trávníku selektivním  herbicidem po založení na široko</t>
  </si>
  <si>
    <t>98</t>
  </si>
  <si>
    <t>184816111</t>
  </si>
  <si>
    <t>Hnojení sazenic průmyslovými hnojivy s rozdělením k jednotlivým rostlinám</t>
  </si>
  <si>
    <t>-583416340</t>
  </si>
  <si>
    <t xml:space="preserve">Hnojení sazenic  průmyslovými hnojivy v množství do 0,25 kg k jedné sazenici</t>
  </si>
  <si>
    <t>R23</t>
  </si>
  <si>
    <t>-793999087</t>
  </si>
  <si>
    <t>2*10+14*3+175*1</t>
  </si>
  <si>
    <t>184911311</t>
  </si>
  <si>
    <t>Položení mulčovací textilie v rovině a svahu do 1:5</t>
  </si>
  <si>
    <t>-801474304</t>
  </si>
  <si>
    <t>Položení mulčovací textilie proti prorůstání plevelů kolem vysázených rostlin v rovině nebo na svahu do 1:5</t>
  </si>
  <si>
    <t>69311031</t>
  </si>
  <si>
    <t xml:space="preserve">mulčovací geotextilie proti prorůstání trávy </t>
  </si>
  <si>
    <t>-322288603</t>
  </si>
  <si>
    <t>58337403</t>
  </si>
  <si>
    <t>kamenivo dekorační (kačírek) frakce 16/32</t>
  </si>
  <si>
    <t>-13250106</t>
  </si>
  <si>
    <t>73*0,1*1,8</t>
  </si>
  <si>
    <t>185802123</t>
  </si>
  <si>
    <t xml:space="preserve">Hnojení trávníku umělým hnojivem na široko  ve svahu do 1:2</t>
  </si>
  <si>
    <t>-1214142900</t>
  </si>
  <si>
    <t xml:space="preserve">Hnojení trávníku  na svahu přes 1:5 do 1:2 umělým hnojivem na široko</t>
  </si>
  <si>
    <t>4300*0,00005</t>
  </si>
  <si>
    <t>00572420</t>
  </si>
  <si>
    <t>osivo směs travní parková okrasná</t>
  </si>
  <si>
    <t>-683118507</t>
  </si>
  <si>
    <t>3,43</t>
  </si>
  <si>
    <t>25234001</t>
  </si>
  <si>
    <t>Chemický přípravek herbicid selektivní na odplevelení trávníku</t>
  </si>
  <si>
    <t>litr</t>
  </si>
  <si>
    <t>-1314027844</t>
  </si>
  <si>
    <t>herbicid totální systémový neselektivní</t>
  </si>
  <si>
    <t>718*0,00015</t>
  </si>
  <si>
    <t>25191155</t>
  </si>
  <si>
    <t xml:space="preserve">umělé travní hnojivo průmyslové </t>
  </si>
  <si>
    <t>1021907547</t>
  </si>
  <si>
    <t>hnojivo průmyslové Cererit</t>
  </si>
  <si>
    <t>113*0,04</t>
  </si>
  <si>
    <t>185851121</t>
  </si>
  <si>
    <t>Dovoz vody pro zálivku rostlin za vzdálenost do 1000 m</t>
  </si>
  <si>
    <t>1118185345</t>
  </si>
  <si>
    <t xml:space="preserve">Dovoz vody pro zálivku rostlin  na vzdálenost do 1000 m</t>
  </si>
  <si>
    <t>Ohraničení záhonů plastovým obrubníkem</t>
  </si>
  <si>
    <t>-1086622679</t>
  </si>
  <si>
    <t>Plastový záhonový obrubník š.12cm</t>
  </si>
  <si>
    <t>-1032747238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</si>
</sst>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23-20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REGENERACE PROSTRANSTVÍ KOLEM KOSTELA SV. JAKUBA, PŘELOUČ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Přelouč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6. 8. 2020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25.6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>Sýkorová, zeleň Ing. Baladová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001 - VEDLEJŠÍ A OSTAT...'!J30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'SO 001 - VEDLEJŠÍ A OSTAT...'!P120</f>
        <v>0</v>
      </c>
      <c r="AV95" s="129">
        <f>'SO 001 - VEDLEJŠÍ A OSTAT...'!J33</f>
        <v>0</v>
      </c>
      <c r="AW95" s="129">
        <f>'SO 001 - VEDLEJŠÍ A OSTAT...'!J34</f>
        <v>0</v>
      </c>
      <c r="AX95" s="129">
        <f>'SO 001 - VEDLEJŠÍ A OSTAT...'!J35</f>
        <v>0</v>
      </c>
      <c r="AY95" s="129">
        <f>'SO 001 - VEDLEJŠÍ A OSTAT...'!J36</f>
        <v>0</v>
      </c>
      <c r="AZ95" s="129">
        <f>'SO 001 - VEDLEJŠÍ A OSTAT...'!F33</f>
        <v>0</v>
      </c>
      <c r="BA95" s="129">
        <f>'SO 001 - VEDLEJŠÍ A OSTAT...'!F34</f>
        <v>0</v>
      </c>
      <c r="BB95" s="129">
        <f>'SO 001 - VEDLEJŠÍ A OSTAT...'!F35</f>
        <v>0</v>
      </c>
      <c r="BC95" s="129">
        <f>'SO 001 - VEDLEJŠÍ A OSTAT...'!F36</f>
        <v>0</v>
      </c>
      <c r="BD95" s="131">
        <f>'SO 001 - VEDLEJŠÍ A OSTAT...'!F37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16.5" customHeight="1">
      <c r="A96" s="120" t="s">
        <v>79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101 - CHODNÍKY'!J30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28">
        <v>0</v>
      </c>
      <c r="AT96" s="129">
        <f>ROUND(SUM(AV96:AW96),2)</f>
        <v>0</v>
      </c>
      <c r="AU96" s="130">
        <f>'SO 101 - CHODNÍKY'!P124</f>
        <v>0</v>
      </c>
      <c r="AV96" s="129">
        <f>'SO 101 - CHODNÍKY'!J33</f>
        <v>0</v>
      </c>
      <c r="AW96" s="129">
        <f>'SO 101 - CHODNÍKY'!J34</f>
        <v>0</v>
      </c>
      <c r="AX96" s="129">
        <f>'SO 101 - CHODNÍKY'!J35</f>
        <v>0</v>
      </c>
      <c r="AY96" s="129">
        <f>'SO 101 - CHODNÍKY'!J36</f>
        <v>0</v>
      </c>
      <c r="AZ96" s="129">
        <f>'SO 101 - CHODNÍKY'!F33</f>
        <v>0</v>
      </c>
      <c r="BA96" s="129">
        <f>'SO 101 - CHODNÍKY'!F34</f>
        <v>0</v>
      </c>
      <c r="BB96" s="129">
        <f>'SO 101 - CHODNÍKY'!F35</f>
        <v>0</v>
      </c>
      <c r="BC96" s="129">
        <f>'SO 101 - CHODNÍKY'!F36</f>
        <v>0</v>
      </c>
      <c r="BD96" s="131">
        <f>'SO 101 - CHODNÍKY'!F37</f>
        <v>0</v>
      </c>
      <c r="BE96" s="7"/>
      <c r="BT96" s="132" t="s">
        <v>83</v>
      </c>
      <c r="BV96" s="132" t="s">
        <v>77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7" customFormat="1" ht="16.5" customHeight="1">
      <c r="A97" s="120" t="s">
        <v>79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102 - ZELEŇ'!J30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82</v>
      </c>
      <c r="AR97" s="127"/>
      <c r="AS97" s="133">
        <v>0</v>
      </c>
      <c r="AT97" s="134">
        <f>ROUND(SUM(AV97:AW97),2)</f>
        <v>0</v>
      </c>
      <c r="AU97" s="135">
        <f>'SO 102 - ZELEŇ'!P118</f>
        <v>0</v>
      </c>
      <c r="AV97" s="134">
        <f>'SO 102 - ZELEŇ'!J33</f>
        <v>0</v>
      </c>
      <c r="AW97" s="134">
        <f>'SO 102 - ZELEŇ'!J34</f>
        <v>0</v>
      </c>
      <c r="AX97" s="134">
        <f>'SO 102 - ZELEŇ'!J35</f>
        <v>0</v>
      </c>
      <c r="AY97" s="134">
        <f>'SO 102 - ZELEŇ'!J36</f>
        <v>0</v>
      </c>
      <c r="AZ97" s="134">
        <f>'SO 102 - ZELEŇ'!F33</f>
        <v>0</v>
      </c>
      <c r="BA97" s="134">
        <f>'SO 102 - ZELEŇ'!F34</f>
        <v>0</v>
      </c>
      <c r="BB97" s="134">
        <f>'SO 102 - ZELEŇ'!F35</f>
        <v>0</v>
      </c>
      <c r="BC97" s="134">
        <f>'SO 102 - ZELEŇ'!F36</f>
        <v>0</v>
      </c>
      <c r="BD97" s="136">
        <f>'SO 102 - ZELEŇ'!F37</f>
        <v>0</v>
      </c>
      <c r="BE97" s="7"/>
      <c r="BT97" s="132" t="s">
        <v>83</v>
      </c>
      <c r="BV97" s="132" t="s">
        <v>77</v>
      </c>
      <c r="BW97" s="132" t="s">
        <v>91</v>
      </c>
      <c r="BX97" s="132" t="s">
        <v>5</v>
      </c>
      <c r="CL97" s="132" t="s">
        <v>1</v>
      </c>
      <c r="CM97" s="132" t="s">
        <v>85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tW7Bo/HFb7ZiqVKyunXxSis4mdR2EpG6V/l0rUJyRUCD6TONZeg1m1tEsgWfr7WnqHgpBsDwVNrEjY1wseNrEw==" hashValue="Ykr5hL+BdoVdS8ckEYa+I6PjCOvampen6RmhKeCaRxyxyhZMkkYPkiHT1ZpwCBrf6luEGiCC39lyuKLQPdGND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01 - VEDLEJŠÍ A OSTAT...'!C2" display="/"/>
    <hyperlink ref="A96" location="'SO 101 - CHODNÍKY'!C2" display="/"/>
    <hyperlink ref="A97" location="'SO 102 - ZELEŇ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85</v>
      </c>
    </row>
    <row r="4" s="1" customFormat="1" ht="24.96" customHeight="1">
      <c r="B4" s="21"/>
      <c r="D4" s="141" t="s">
        <v>92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REGENERACE PROSTRANSTVÍ KOLEM KOSTELA SV. JAKUBA, PŘELOUČ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93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94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6. 8. 2020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 xml:space="preserve"> </v>
      </c>
      <c r="F15" s="39"/>
      <c r="G15" s="39"/>
      <c r="H15" s="39"/>
      <c r="I15" s="148" t="s">
        <v>27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27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95</v>
      </c>
      <c r="F24" s="39"/>
      <c r="G24" s="39"/>
      <c r="H24" s="39"/>
      <c r="I24" s="148" t="s">
        <v>27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35</v>
      </c>
      <c r="E30" s="39"/>
      <c r="F30" s="39"/>
      <c r="G30" s="39"/>
      <c r="H30" s="39"/>
      <c r="I30" s="145"/>
      <c r="J30" s="158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37</v>
      </c>
      <c r="G32" s="39"/>
      <c r="H32" s="39"/>
      <c r="I32" s="160" t="s">
        <v>36</v>
      </c>
      <c r="J32" s="159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39</v>
      </c>
      <c r="E33" s="143" t="s">
        <v>40</v>
      </c>
      <c r="F33" s="162">
        <f>ROUND((SUM(BE120:BE143)),  2)</f>
        <v>0</v>
      </c>
      <c r="G33" s="39"/>
      <c r="H33" s="39"/>
      <c r="I33" s="163">
        <v>0.20999999999999999</v>
      </c>
      <c r="J33" s="162">
        <f>ROUND(((SUM(BE120:BE143))*I33),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62">
        <f>ROUND((SUM(BF120:BF143)),  2)</f>
        <v>0</v>
      </c>
      <c r="G34" s="39"/>
      <c r="H34" s="39"/>
      <c r="I34" s="163">
        <v>0.14999999999999999</v>
      </c>
      <c r="J34" s="162">
        <f>ROUND(((SUM(BF120:BF143))*I34),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62">
        <f>ROUND((SUM(BG120:BG143)),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62">
        <f>ROUND((SUM(BH120:BH143)),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62">
        <f>ROUND((SUM(BI120:BI143)),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45</v>
      </c>
      <c r="E39" s="166"/>
      <c r="F39" s="166"/>
      <c r="G39" s="167" t="s">
        <v>46</v>
      </c>
      <c r="H39" s="168" t="s">
        <v>47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48</v>
      </c>
      <c r="E50" s="173"/>
      <c r="F50" s="173"/>
      <c r="G50" s="172" t="s">
        <v>49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8"/>
      <c r="J61" s="179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52</v>
      </c>
      <c r="E65" s="180"/>
      <c r="F65" s="180"/>
      <c r="G65" s="172" t="s">
        <v>53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8"/>
      <c r="J76" s="179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REGENERACE PROSTRANSTVÍ KOLEM KOSTELA SV. JAKUBA, PŘELOUČ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001 - VEDLEJŠÍ A OSTATNÍ NÁKLADY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Přelouč</v>
      </c>
      <c r="G89" s="41"/>
      <c r="H89" s="41"/>
      <c r="I89" s="148" t="s">
        <v>22</v>
      </c>
      <c r="J89" s="80" t="str">
        <f>IF(J12="","",J12)</f>
        <v>6. 8. 2020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8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32</v>
      </c>
      <c r="J92" s="37" t="str">
        <f>E24</f>
        <v>Sýkorová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97</v>
      </c>
      <c r="D94" s="190"/>
      <c r="E94" s="190"/>
      <c r="F94" s="190"/>
      <c r="G94" s="190"/>
      <c r="H94" s="190"/>
      <c r="I94" s="191"/>
      <c r="J94" s="192" t="s">
        <v>98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99</v>
      </c>
      <c r="D96" s="41"/>
      <c r="E96" s="41"/>
      <c r="F96" s="41"/>
      <c r="G96" s="41"/>
      <c r="H96" s="41"/>
      <c r="I96" s="145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94"/>
      <c r="C97" s="195"/>
      <c r="D97" s="196" t="s">
        <v>101</v>
      </c>
      <c r="E97" s="197"/>
      <c r="F97" s="197"/>
      <c r="G97" s="197"/>
      <c r="H97" s="197"/>
      <c r="I97" s="198"/>
      <c r="J97" s="199">
        <f>J121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102</v>
      </c>
      <c r="E98" s="204"/>
      <c r="F98" s="204"/>
      <c r="G98" s="204"/>
      <c r="H98" s="204"/>
      <c r="I98" s="205"/>
      <c r="J98" s="206">
        <f>J122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103</v>
      </c>
      <c r="E99" s="204"/>
      <c r="F99" s="204"/>
      <c r="G99" s="204"/>
      <c r="H99" s="204"/>
      <c r="I99" s="205"/>
      <c r="J99" s="206">
        <f>J129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104</v>
      </c>
      <c r="E100" s="204"/>
      <c r="F100" s="204"/>
      <c r="G100" s="204"/>
      <c r="H100" s="204"/>
      <c r="I100" s="205"/>
      <c r="J100" s="206">
        <f>J141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145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184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187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105</v>
      </c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8" t="str">
        <f>E7</f>
        <v>REGENERACE PROSTRANSTVÍ KOLEM KOSTELA SV. JAKUBA, PŘELOUČ</v>
      </c>
      <c r="F110" s="33"/>
      <c r="G110" s="33"/>
      <c r="H110" s="33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93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001 - VEDLEJŠÍ A OSTATNÍ NÁKLADY</v>
      </c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Přelouč</v>
      </c>
      <c r="G114" s="41"/>
      <c r="H114" s="41"/>
      <c r="I114" s="148" t="s">
        <v>22</v>
      </c>
      <c r="J114" s="80" t="str">
        <f>IF(J12="","",J12)</f>
        <v>6. 8. 2020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148" t="s">
        <v>30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148" t="s">
        <v>32</v>
      </c>
      <c r="J117" s="37" t="str">
        <f>E24</f>
        <v>Sýkorová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208"/>
      <c r="B119" s="209"/>
      <c r="C119" s="210" t="s">
        <v>106</v>
      </c>
      <c r="D119" s="211" t="s">
        <v>60</v>
      </c>
      <c r="E119" s="211" t="s">
        <v>56</v>
      </c>
      <c r="F119" s="211" t="s">
        <v>57</v>
      </c>
      <c r="G119" s="211" t="s">
        <v>107</v>
      </c>
      <c r="H119" s="211" t="s">
        <v>108</v>
      </c>
      <c r="I119" s="212" t="s">
        <v>109</v>
      </c>
      <c r="J119" s="211" t="s">
        <v>98</v>
      </c>
      <c r="K119" s="213" t="s">
        <v>110</v>
      </c>
      <c r="L119" s="214"/>
      <c r="M119" s="101" t="s">
        <v>1</v>
      </c>
      <c r="N119" s="102" t="s">
        <v>39</v>
      </c>
      <c r="O119" s="102" t="s">
        <v>111</v>
      </c>
      <c r="P119" s="102" t="s">
        <v>112</v>
      </c>
      <c r="Q119" s="102" t="s">
        <v>113</v>
      </c>
      <c r="R119" s="102" t="s">
        <v>114</v>
      </c>
      <c r="S119" s="102" t="s">
        <v>115</v>
      </c>
      <c r="T119" s="103" t="s">
        <v>116</v>
      </c>
      <c r="U119" s="208"/>
      <c r="V119" s="208"/>
      <c r="W119" s="208"/>
      <c r="X119" s="208"/>
      <c r="Y119" s="208"/>
      <c r="Z119" s="208"/>
      <c r="AA119" s="208"/>
      <c r="AB119" s="208"/>
      <c r="AC119" s="208"/>
      <c r="AD119" s="208"/>
      <c r="AE119" s="208"/>
    </row>
    <row r="120" s="2" customFormat="1" ht="22.8" customHeight="1">
      <c r="A120" s="39"/>
      <c r="B120" s="40"/>
      <c r="C120" s="108" t="s">
        <v>117</v>
      </c>
      <c r="D120" s="41"/>
      <c r="E120" s="41"/>
      <c r="F120" s="41"/>
      <c r="G120" s="41"/>
      <c r="H120" s="41"/>
      <c r="I120" s="145"/>
      <c r="J120" s="215">
        <f>BK120</f>
        <v>0</v>
      </c>
      <c r="K120" s="41"/>
      <c r="L120" s="45"/>
      <c r="M120" s="104"/>
      <c r="N120" s="216"/>
      <c r="O120" s="105"/>
      <c r="P120" s="217">
        <f>P121</f>
        <v>0</v>
      </c>
      <c r="Q120" s="105"/>
      <c r="R120" s="217">
        <f>R121</f>
        <v>0</v>
      </c>
      <c r="S120" s="105"/>
      <c r="T120" s="218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74</v>
      </c>
      <c r="AU120" s="18" t="s">
        <v>100</v>
      </c>
      <c r="BK120" s="219">
        <f>BK121</f>
        <v>0</v>
      </c>
    </row>
    <row r="121" s="12" customFormat="1" ht="25.92" customHeight="1">
      <c r="A121" s="12"/>
      <c r="B121" s="220"/>
      <c r="C121" s="221"/>
      <c r="D121" s="222" t="s">
        <v>74</v>
      </c>
      <c r="E121" s="223" t="s">
        <v>118</v>
      </c>
      <c r="F121" s="223" t="s">
        <v>119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P122+P129+P141</f>
        <v>0</v>
      </c>
      <c r="Q121" s="228"/>
      <c r="R121" s="229">
        <f>R122+R129+R141</f>
        <v>0</v>
      </c>
      <c r="S121" s="228"/>
      <c r="T121" s="230">
        <f>T122+T129+T141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120</v>
      </c>
      <c r="AT121" s="232" t="s">
        <v>74</v>
      </c>
      <c r="AU121" s="232" t="s">
        <v>75</v>
      </c>
      <c r="AY121" s="231" t="s">
        <v>121</v>
      </c>
      <c r="BK121" s="233">
        <f>BK122+BK129+BK141</f>
        <v>0</v>
      </c>
    </row>
    <row r="122" s="12" customFormat="1" ht="22.8" customHeight="1">
      <c r="A122" s="12"/>
      <c r="B122" s="220"/>
      <c r="C122" s="221"/>
      <c r="D122" s="222" t="s">
        <v>74</v>
      </c>
      <c r="E122" s="234" t="s">
        <v>122</v>
      </c>
      <c r="F122" s="234" t="s">
        <v>123</v>
      </c>
      <c r="G122" s="221"/>
      <c r="H122" s="221"/>
      <c r="I122" s="224"/>
      <c r="J122" s="235">
        <f>BK122</f>
        <v>0</v>
      </c>
      <c r="K122" s="221"/>
      <c r="L122" s="226"/>
      <c r="M122" s="227"/>
      <c r="N122" s="228"/>
      <c r="O122" s="228"/>
      <c r="P122" s="229">
        <f>SUM(P123:P128)</f>
        <v>0</v>
      </c>
      <c r="Q122" s="228"/>
      <c r="R122" s="229">
        <f>SUM(R123:R128)</f>
        <v>0</v>
      </c>
      <c r="S122" s="228"/>
      <c r="T122" s="230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120</v>
      </c>
      <c r="AT122" s="232" t="s">
        <v>74</v>
      </c>
      <c r="AU122" s="232" t="s">
        <v>83</v>
      </c>
      <c r="AY122" s="231" t="s">
        <v>121</v>
      </c>
      <c r="BK122" s="233">
        <f>SUM(BK123:BK128)</f>
        <v>0</v>
      </c>
    </row>
    <row r="123" s="2" customFormat="1" ht="21.75" customHeight="1">
      <c r="A123" s="39"/>
      <c r="B123" s="40"/>
      <c r="C123" s="236" t="s">
        <v>83</v>
      </c>
      <c r="D123" s="236" t="s">
        <v>124</v>
      </c>
      <c r="E123" s="237" t="s">
        <v>125</v>
      </c>
      <c r="F123" s="238" t="s">
        <v>126</v>
      </c>
      <c r="G123" s="239" t="s">
        <v>127</v>
      </c>
      <c r="H123" s="240">
        <v>1</v>
      </c>
      <c r="I123" s="241"/>
      <c r="J123" s="242">
        <f>ROUND(I123*H123,2)</f>
        <v>0</v>
      </c>
      <c r="K123" s="238" t="s">
        <v>128</v>
      </c>
      <c r="L123" s="45"/>
      <c r="M123" s="243" t="s">
        <v>1</v>
      </c>
      <c r="N123" s="244" t="s">
        <v>40</v>
      </c>
      <c r="O123" s="92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7" t="s">
        <v>129</v>
      </c>
      <c r="AT123" s="247" t="s">
        <v>124</v>
      </c>
      <c r="AU123" s="247" t="s">
        <v>85</v>
      </c>
      <c r="AY123" s="18" t="s">
        <v>121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18" t="s">
        <v>83</v>
      </c>
      <c r="BK123" s="248">
        <f>ROUND(I123*H123,2)</f>
        <v>0</v>
      </c>
      <c r="BL123" s="18" t="s">
        <v>129</v>
      </c>
      <c r="BM123" s="247" t="s">
        <v>130</v>
      </c>
    </row>
    <row r="124" s="2" customFormat="1">
      <c r="A124" s="39"/>
      <c r="B124" s="40"/>
      <c r="C124" s="41"/>
      <c r="D124" s="249" t="s">
        <v>131</v>
      </c>
      <c r="E124" s="41"/>
      <c r="F124" s="250" t="s">
        <v>132</v>
      </c>
      <c r="G124" s="41"/>
      <c r="H124" s="41"/>
      <c r="I124" s="145"/>
      <c r="J124" s="41"/>
      <c r="K124" s="41"/>
      <c r="L124" s="45"/>
      <c r="M124" s="251"/>
      <c r="N124" s="252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131</v>
      </c>
      <c r="AU124" s="18" t="s">
        <v>85</v>
      </c>
    </row>
    <row r="125" s="2" customFormat="1" ht="21.75" customHeight="1">
      <c r="A125" s="39"/>
      <c r="B125" s="40"/>
      <c r="C125" s="236" t="s">
        <v>85</v>
      </c>
      <c r="D125" s="236" t="s">
        <v>124</v>
      </c>
      <c r="E125" s="237" t="s">
        <v>133</v>
      </c>
      <c r="F125" s="238" t="s">
        <v>134</v>
      </c>
      <c r="G125" s="239" t="s">
        <v>127</v>
      </c>
      <c r="H125" s="240">
        <v>1</v>
      </c>
      <c r="I125" s="241"/>
      <c r="J125" s="242">
        <f>ROUND(I125*H125,2)</f>
        <v>0</v>
      </c>
      <c r="K125" s="238" t="s">
        <v>128</v>
      </c>
      <c r="L125" s="45"/>
      <c r="M125" s="243" t="s">
        <v>1</v>
      </c>
      <c r="N125" s="244" t="s">
        <v>40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129</v>
      </c>
      <c r="AT125" s="247" t="s">
        <v>124</v>
      </c>
      <c r="AU125" s="247" t="s">
        <v>85</v>
      </c>
      <c r="AY125" s="18" t="s">
        <v>121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83</v>
      </c>
      <c r="BK125" s="248">
        <f>ROUND(I125*H125,2)</f>
        <v>0</v>
      </c>
      <c r="BL125" s="18" t="s">
        <v>129</v>
      </c>
      <c r="BM125" s="247" t="s">
        <v>135</v>
      </c>
    </row>
    <row r="126" s="2" customFormat="1">
      <c r="A126" s="39"/>
      <c r="B126" s="40"/>
      <c r="C126" s="41"/>
      <c r="D126" s="249" t="s">
        <v>131</v>
      </c>
      <c r="E126" s="41"/>
      <c r="F126" s="250" t="s">
        <v>136</v>
      </c>
      <c r="G126" s="41"/>
      <c r="H126" s="41"/>
      <c r="I126" s="145"/>
      <c r="J126" s="41"/>
      <c r="K126" s="41"/>
      <c r="L126" s="45"/>
      <c r="M126" s="251"/>
      <c r="N126" s="252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131</v>
      </c>
      <c r="AU126" s="18" t="s">
        <v>85</v>
      </c>
    </row>
    <row r="127" s="2" customFormat="1" ht="21.75" customHeight="1">
      <c r="A127" s="39"/>
      <c r="B127" s="40"/>
      <c r="C127" s="236" t="s">
        <v>137</v>
      </c>
      <c r="D127" s="236" t="s">
        <v>124</v>
      </c>
      <c r="E127" s="237" t="s">
        <v>138</v>
      </c>
      <c r="F127" s="238" t="s">
        <v>139</v>
      </c>
      <c r="G127" s="239" t="s">
        <v>127</v>
      </c>
      <c r="H127" s="240">
        <v>1</v>
      </c>
      <c r="I127" s="241"/>
      <c r="J127" s="242">
        <f>ROUND(I127*H127,2)</f>
        <v>0</v>
      </c>
      <c r="K127" s="238" t="s">
        <v>128</v>
      </c>
      <c r="L127" s="45"/>
      <c r="M127" s="243" t="s">
        <v>1</v>
      </c>
      <c r="N127" s="244" t="s">
        <v>40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129</v>
      </c>
      <c r="AT127" s="247" t="s">
        <v>124</v>
      </c>
      <c r="AU127" s="247" t="s">
        <v>85</v>
      </c>
      <c r="AY127" s="18" t="s">
        <v>121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83</v>
      </c>
      <c r="BK127" s="248">
        <f>ROUND(I127*H127,2)</f>
        <v>0</v>
      </c>
      <c r="BL127" s="18" t="s">
        <v>129</v>
      </c>
      <c r="BM127" s="247" t="s">
        <v>140</v>
      </c>
    </row>
    <row r="128" s="2" customFormat="1">
      <c r="A128" s="39"/>
      <c r="B128" s="40"/>
      <c r="C128" s="41"/>
      <c r="D128" s="249" t="s">
        <v>131</v>
      </c>
      <c r="E128" s="41"/>
      <c r="F128" s="250" t="s">
        <v>141</v>
      </c>
      <c r="G128" s="41"/>
      <c r="H128" s="41"/>
      <c r="I128" s="145"/>
      <c r="J128" s="41"/>
      <c r="K128" s="41"/>
      <c r="L128" s="45"/>
      <c r="M128" s="251"/>
      <c r="N128" s="252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131</v>
      </c>
      <c r="AU128" s="18" t="s">
        <v>85</v>
      </c>
    </row>
    <row r="129" s="12" customFormat="1" ht="22.8" customHeight="1">
      <c r="A129" s="12"/>
      <c r="B129" s="220"/>
      <c r="C129" s="221"/>
      <c r="D129" s="222" t="s">
        <v>74</v>
      </c>
      <c r="E129" s="234" t="s">
        <v>142</v>
      </c>
      <c r="F129" s="234" t="s">
        <v>143</v>
      </c>
      <c r="G129" s="221"/>
      <c r="H129" s="221"/>
      <c r="I129" s="224"/>
      <c r="J129" s="235">
        <f>BK129</f>
        <v>0</v>
      </c>
      <c r="K129" s="221"/>
      <c r="L129" s="226"/>
      <c r="M129" s="227"/>
      <c r="N129" s="228"/>
      <c r="O129" s="228"/>
      <c r="P129" s="229">
        <f>SUM(P130:P140)</f>
        <v>0</v>
      </c>
      <c r="Q129" s="228"/>
      <c r="R129" s="229">
        <f>SUM(R130:R140)</f>
        <v>0</v>
      </c>
      <c r="S129" s="228"/>
      <c r="T129" s="230">
        <f>SUM(T130:T140)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120</v>
      </c>
      <c r="AT129" s="232" t="s">
        <v>74</v>
      </c>
      <c r="AU129" s="232" t="s">
        <v>83</v>
      </c>
      <c r="AY129" s="231" t="s">
        <v>121</v>
      </c>
      <c r="BK129" s="233">
        <f>SUM(BK130:BK140)</f>
        <v>0</v>
      </c>
    </row>
    <row r="130" s="2" customFormat="1" ht="16.5" customHeight="1">
      <c r="A130" s="39"/>
      <c r="B130" s="40"/>
      <c r="C130" s="236" t="s">
        <v>144</v>
      </c>
      <c r="D130" s="236" t="s">
        <v>124</v>
      </c>
      <c r="E130" s="237" t="s">
        <v>145</v>
      </c>
      <c r="F130" s="238" t="s">
        <v>143</v>
      </c>
      <c r="G130" s="239" t="s">
        <v>127</v>
      </c>
      <c r="H130" s="240">
        <v>1</v>
      </c>
      <c r="I130" s="241"/>
      <c r="J130" s="242">
        <f>ROUND(I130*H130,2)</f>
        <v>0</v>
      </c>
      <c r="K130" s="238" t="s">
        <v>128</v>
      </c>
      <c r="L130" s="45"/>
      <c r="M130" s="243" t="s">
        <v>1</v>
      </c>
      <c r="N130" s="244" t="s">
        <v>40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129</v>
      </c>
      <c r="AT130" s="247" t="s">
        <v>124</v>
      </c>
      <c r="AU130" s="247" t="s">
        <v>85</v>
      </c>
      <c r="AY130" s="18" t="s">
        <v>121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83</v>
      </c>
      <c r="BK130" s="248">
        <f>ROUND(I130*H130,2)</f>
        <v>0</v>
      </c>
      <c r="BL130" s="18" t="s">
        <v>129</v>
      </c>
      <c r="BM130" s="247" t="s">
        <v>146</v>
      </c>
    </row>
    <row r="131" s="2" customFormat="1">
      <c r="A131" s="39"/>
      <c r="B131" s="40"/>
      <c r="C131" s="41"/>
      <c r="D131" s="249" t="s">
        <v>131</v>
      </c>
      <c r="E131" s="41"/>
      <c r="F131" s="250" t="s">
        <v>143</v>
      </c>
      <c r="G131" s="41"/>
      <c r="H131" s="41"/>
      <c r="I131" s="145"/>
      <c r="J131" s="41"/>
      <c r="K131" s="41"/>
      <c r="L131" s="45"/>
      <c r="M131" s="251"/>
      <c r="N131" s="252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131</v>
      </c>
      <c r="AU131" s="18" t="s">
        <v>85</v>
      </c>
    </row>
    <row r="132" s="2" customFormat="1" ht="16.5" customHeight="1">
      <c r="A132" s="39"/>
      <c r="B132" s="40"/>
      <c r="C132" s="236" t="s">
        <v>120</v>
      </c>
      <c r="D132" s="236" t="s">
        <v>124</v>
      </c>
      <c r="E132" s="237" t="s">
        <v>147</v>
      </c>
      <c r="F132" s="238" t="s">
        <v>148</v>
      </c>
      <c r="G132" s="239" t="s">
        <v>127</v>
      </c>
      <c r="H132" s="240">
        <v>1</v>
      </c>
      <c r="I132" s="241"/>
      <c r="J132" s="242">
        <f>ROUND(I132*H132,2)</f>
        <v>0</v>
      </c>
      <c r="K132" s="238" t="s">
        <v>128</v>
      </c>
      <c r="L132" s="45"/>
      <c r="M132" s="243" t="s">
        <v>1</v>
      </c>
      <c r="N132" s="244" t="s">
        <v>40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129</v>
      </c>
      <c r="AT132" s="247" t="s">
        <v>124</v>
      </c>
      <c r="AU132" s="247" t="s">
        <v>85</v>
      </c>
      <c r="AY132" s="18" t="s">
        <v>121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83</v>
      </c>
      <c r="BK132" s="248">
        <f>ROUND(I132*H132,2)</f>
        <v>0</v>
      </c>
      <c r="BL132" s="18" t="s">
        <v>129</v>
      </c>
      <c r="BM132" s="247" t="s">
        <v>149</v>
      </c>
    </row>
    <row r="133" s="2" customFormat="1">
      <c r="A133" s="39"/>
      <c r="B133" s="40"/>
      <c r="C133" s="41"/>
      <c r="D133" s="249" t="s">
        <v>131</v>
      </c>
      <c r="E133" s="41"/>
      <c r="F133" s="250" t="s">
        <v>148</v>
      </c>
      <c r="G133" s="41"/>
      <c r="H133" s="41"/>
      <c r="I133" s="145"/>
      <c r="J133" s="41"/>
      <c r="K133" s="41"/>
      <c r="L133" s="45"/>
      <c r="M133" s="251"/>
      <c r="N133" s="252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131</v>
      </c>
      <c r="AU133" s="18" t="s">
        <v>85</v>
      </c>
    </row>
    <row r="134" s="2" customFormat="1" ht="55.5" customHeight="1">
      <c r="A134" s="39"/>
      <c r="B134" s="40"/>
      <c r="C134" s="236" t="s">
        <v>150</v>
      </c>
      <c r="D134" s="236" t="s">
        <v>124</v>
      </c>
      <c r="E134" s="237" t="s">
        <v>151</v>
      </c>
      <c r="F134" s="238" t="s">
        <v>152</v>
      </c>
      <c r="G134" s="239" t="s">
        <v>127</v>
      </c>
      <c r="H134" s="240">
        <v>1</v>
      </c>
      <c r="I134" s="241"/>
      <c r="J134" s="242">
        <f>ROUND(I134*H134,2)</f>
        <v>0</v>
      </c>
      <c r="K134" s="238" t="s">
        <v>128</v>
      </c>
      <c r="L134" s="45"/>
      <c r="M134" s="243" t="s">
        <v>1</v>
      </c>
      <c r="N134" s="244" t="s">
        <v>40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129</v>
      </c>
      <c r="AT134" s="247" t="s">
        <v>124</v>
      </c>
      <c r="AU134" s="247" t="s">
        <v>85</v>
      </c>
      <c r="AY134" s="18" t="s">
        <v>121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83</v>
      </c>
      <c r="BK134" s="248">
        <f>ROUND(I134*H134,2)</f>
        <v>0</v>
      </c>
      <c r="BL134" s="18" t="s">
        <v>129</v>
      </c>
      <c r="BM134" s="247" t="s">
        <v>153</v>
      </c>
    </row>
    <row r="135" s="2" customFormat="1">
      <c r="A135" s="39"/>
      <c r="B135" s="40"/>
      <c r="C135" s="41"/>
      <c r="D135" s="249" t="s">
        <v>131</v>
      </c>
      <c r="E135" s="41"/>
      <c r="F135" s="250" t="s">
        <v>154</v>
      </c>
      <c r="G135" s="41"/>
      <c r="H135" s="41"/>
      <c r="I135" s="145"/>
      <c r="J135" s="41"/>
      <c r="K135" s="41"/>
      <c r="L135" s="45"/>
      <c r="M135" s="251"/>
      <c r="N135" s="252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131</v>
      </c>
      <c r="AU135" s="18" t="s">
        <v>85</v>
      </c>
    </row>
    <row r="136" s="2" customFormat="1" ht="44.25" customHeight="1">
      <c r="A136" s="39"/>
      <c r="B136" s="40"/>
      <c r="C136" s="236" t="s">
        <v>155</v>
      </c>
      <c r="D136" s="236" t="s">
        <v>124</v>
      </c>
      <c r="E136" s="237" t="s">
        <v>156</v>
      </c>
      <c r="F136" s="238" t="s">
        <v>157</v>
      </c>
      <c r="G136" s="239" t="s">
        <v>127</v>
      </c>
      <c r="H136" s="240">
        <v>1</v>
      </c>
      <c r="I136" s="241"/>
      <c r="J136" s="242">
        <f>ROUND(I136*H136,2)</f>
        <v>0</v>
      </c>
      <c r="K136" s="238" t="s">
        <v>1</v>
      </c>
      <c r="L136" s="45"/>
      <c r="M136" s="243" t="s">
        <v>1</v>
      </c>
      <c r="N136" s="244" t="s">
        <v>40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129</v>
      </c>
      <c r="AT136" s="247" t="s">
        <v>124</v>
      </c>
      <c r="AU136" s="247" t="s">
        <v>85</v>
      </c>
      <c r="AY136" s="18" t="s">
        <v>121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83</v>
      </c>
      <c r="BK136" s="248">
        <f>ROUND(I136*H136,2)</f>
        <v>0</v>
      </c>
      <c r="BL136" s="18" t="s">
        <v>129</v>
      </c>
      <c r="BM136" s="247" t="s">
        <v>158</v>
      </c>
    </row>
    <row r="137" s="2" customFormat="1">
      <c r="A137" s="39"/>
      <c r="B137" s="40"/>
      <c r="C137" s="41"/>
      <c r="D137" s="249" t="s">
        <v>131</v>
      </c>
      <c r="E137" s="41"/>
      <c r="F137" s="250" t="s">
        <v>157</v>
      </c>
      <c r="G137" s="41"/>
      <c r="H137" s="41"/>
      <c r="I137" s="145"/>
      <c r="J137" s="41"/>
      <c r="K137" s="41"/>
      <c r="L137" s="45"/>
      <c r="M137" s="251"/>
      <c r="N137" s="252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131</v>
      </c>
      <c r="AU137" s="18" t="s">
        <v>85</v>
      </c>
    </row>
    <row r="138" s="13" customFormat="1">
      <c r="A138" s="13"/>
      <c r="B138" s="253"/>
      <c r="C138" s="254"/>
      <c r="D138" s="249" t="s">
        <v>159</v>
      </c>
      <c r="E138" s="255" t="s">
        <v>1</v>
      </c>
      <c r="F138" s="256" t="s">
        <v>160</v>
      </c>
      <c r="G138" s="254"/>
      <c r="H138" s="257">
        <v>1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3" t="s">
        <v>159</v>
      </c>
      <c r="AU138" s="263" t="s">
        <v>85</v>
      </c>
      <c r="AV138" s="13" t="s">
        <v>85</v>
      </c>
      <c r="AW138" s="13" t="s">
        <v>31</v>
      </c>
      <c r="AX138" s="13" t="s">
        <v>83</v>
      </c>
      <c r="AY138" s="263" t="s">
        <v>121</v>
      </c>
    </row>
    <row r="139" s="2" customFormat="1" ht="16.5" customHeight="1">
      <c r="A139" s="39"/>
      <c r="B139" s="40"/>
      <c r="C139" s="236" t="s">
        <v>161</v>
      </c>
      <c r="D139" s="236" t="s">
        <v>124</v>
      </c>
      <c r="E139" s="237" t="s">
        <v>162</v>
      </c>
      <c r="F139" s="238" t="s">
        <v>163</v>
      </c>
      <c r="G139" s="239" t="s">
        <v>127</v>
      </c>
      <c r="H139" s="240">
        <v>1</v>
      </c>
      <c r="I139" s="241"/>
      <c r="J139" s="242">
        <f>ROUND(I139*H139,2)</f>
        <v>0</v>
      </c>
      <c r="K139" s="238" t="s">
        <v>128</v>
      </c>
      <c r="L139" s="45"/>
      <c r="M139" s="243" t="s">
        <v>1</v>
      </c>
      <c r="N139" s="244" t="s">
        <v>40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129</v>
      </c>
      <c r="AT139" s="247" t="s">
        <v>124</v>
      </c>
      <c r="AU139" s="247" t="s">
        <v>85</v>
      </c>
      <c r="AY139" s="18" t="s">
        <v>121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83</v>
      </c>
      <c r="BK139" s="248">
        <f>ROUND(I139*H139,2)</f>
        <v>0</v>
      </c>
      <c r="BL139" s="18" t="s">
        <v>129</v>
      </c>
      <c r="BM139" s="247" t="s">
        <v>164</v>
      </c>
    </row>
    <row r="140" s="2" customFormat="1">
      <c r="A140" s="39"/>
      <c r="B140" s="40"/>
      <c r="C140" s="41"/>
      <c r="D140" s="249" t="s">
        <v>131</v>
      </c>
      <c r="E140" s="41"/>
      <c r="F140" s="250" t="s">
        <v>163</v>
      </c>
      <c r="G140" s="41"/>
      <c r="H140" s="41"/>
      <c r="I140" s="145"/>
      <c r="J140" s="41"/>
      <c r="K140" s="41"/>
      <c r="L140" s="45"/>
      <c r="M140" s="251"/>
      <c r="N140" s="252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131</v>
      </c>
      <c r="AU140" s="18" t="s">
        <v>85</v>
      </c>
    </row>
    <row r="141" s="12" customFormat="1" ht="22.8" customHeight="1">
      <c r="A141" s="12"/>
      <c r="B141" s="220"/>
      <c r="C141" s="221"/>
      <c r="D141" s="222" t="s">
        <v>74</v>
      </c>
      <c r="E141" s="234" t="s">
        <v>165</v>
      </c>
      <c r="F141" s="234" t="s">
        <v>166</v>
      </c>
      <c r="G141" s="221"/>
      <c r="H141" s="221"/>
      <c r="I141" s="224"/>
      <c r="J141" s="235">
        <f>BK141</f>
        <v>0</v>
      </c>
      <c r="K141" s="221"/>
      <c r="L141" s="226"/>
      <c r="M141" s="227"/>
      <c r="N141" s="228"/>
      <c r="O141" s="228"/>
      <c r="P141" s="229">
        <f>SUM(P142:P143)</f>
        <v>0</v>
      </c>
      <c r="Q141" s="228"/>
      <c r="R141" s="229">
        <f>SUM(R142:R143)</f>
        <v>0</v>
      </c>
      <c r="S141" s="228"/>
      <c r="T141" s="230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1" t="s">
        <v>120</v>
      </c>
      <c r="AT141" s="232" t="s">
        <v>74</v>
      </c>
      <c r="AU141" s="232" t="s">
        <v>83</v>
      </c>
      <c r="AY141" s="231" t="s">
        <v>121</v>
      </c>
      <c r="BK141" s="233">
        <f>SUM(BK142:BK143)</f>
        <v>0</v>
      </c>
    </row>
    <row r="142" s="2" customFormat="1" ht="33" customHeight="1">
      <c r="A142" s="39"/>
      <c r="B142" s="40"/>
      <c r="C142" s="236" t="s">
        <v>167</v>
      </c>
      <c r="D142" s="236" t="s">
        <v>124</v>
      </c>
      <c r="E142" s="237" t="s">
        <v>168</v>
      </c>
      <c r="F142" s="238" t="s">
        <v>169</v>
      </c>
      <c r="G142" s="239" t="s">
        <v>170</v>
      </c>
      <c r="H142" s="240">
        <v>8</v>
      </c>
      <c r="I142" s="241"/>
      <c r="J142" s="242">
        <f>ROUND(I142*H142,2)</f>
        <v>0</v>
      </c>
      <c r="K142" s="238" t="s">
        <v>128</v>
      </c>
      <c r="L142" s="45"/>
      <c r="M142" s="243" t="s">
        <v>1</v>
      </c>
      <c r="N142" s="244" t="s">
        <v>40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129</v>
      </c>
      <c r="AT142" s="247" t="s">
        <v>124</v>
      </c>
      <c r="AU142" s="247" t="s">
        <v>85</v>
      </c>
      <c r="AY142" s="18" t="s">
        <v>121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83</v>
      </c>
      <c r="BK142" s="248">
        <f>ROUND(I142*H142,2)</f>
        <v>0</v>
      </c>
      <c r="BL142" s="18" t="s">
        <v>129</v>
      </c>
      <c r="BM142" s="247" t="s">
        <v>171</v>
      </c>
    </row>
    <row r="143" s="2" customFormat="1">
      <c r="A143" s="39"/>
      <c r="B143" s="40"/>
      <c r="C143" s="41"/>
      <c r="D143" s="249" t="s">
        <v>131</v>
      </c>
      <c r="E143" s="41"/>
      <c r="F143" s="250" t="s">
        <v>172</v>
      </c>
      <c r="G143" s="41"/>
      <c r="H143" s="41"/>
      <c r="I143" s="145"/>
      <c r="J143" s="41"/>
      <c r="K143" s="41"/>
      <c r="L143" s="45"/>
      <c r="M143" s="264"/>
      <c r="N143" s="265"/>
      <c r="O143" s="266"/>
      <c r="P143" s="266"/>
      <c r="Q143" s="266"/>
      <c r="R143" s="266"/>
      <c r="S143" s="266"/>
      <c r="T143" s="267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131</v>
      </c>
      <c r="AU143" s="18" t="s">
        <v>85</v>
      </c>
    </row>
    <row r="144" s="2" customFormat="1" ht="6.96" customHeight="1">
      <c r="A144" s="39"/>
      <c r="B144" s="67"/>
      <c r="C144" s="68"/>
      <c r="D144" s="68"/>
      <c r="E144" s="68"/>
      <c r="F144" s="68"/>
      <c r="G144" s="68"/>
      <c r="H144" s="68"/>
      <c r="I144" s="184"/>
      <c r="J144" s="68"/>
      <c r="K144" s="68"/>
      <c r="L144" s="45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BCUs2JZehXozqXpTmZWlEckKG97jCVgSrFDIeoHRvenyRCayUVs3wkm9LBCdVaRJGvcdNEBm9r4qSrwtP7lyPA==" hashValue="x0qTESmMTmaOwKQApB3NImaX0Nxad6bKdSLtj5LcdFAQkFCmwUf6hEYpgcpzl6SIyb6PvvXukcPkoLbnKl+3Jw==" algorithmName="SHA-512" password="CC35"/>
  <autoFilter ref="C119:K14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85</v>
      </c>
    </row>
    <row r="4" s="1" customFormat="1" ht="24.96" customHeight="1">
      <c r="B4" s="21"/>
      <c r="D4" s="141" t="s">
        <v>92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REGENERACE PROSTRANSTVÍ KOLEM KOSTELA SV. JAKUBA, PŘELOUČ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93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173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6. 8. 2020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 xml:space="preserve"> </v>
      </c>
      <c r="F15" s="39"/>
      <c r="G15" s="39"/>
      <c r="H15" s="39"/>
      <c r="I15" s="148" t="s">
        <v>27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27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95</v>
      </c>
      <c r="F24" s="39"/>
      <c r="G24" s="39"/>
      <c r="H24" s="39"/>
      <c r="I24" s="148" t="s">
        <v>27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35</v>
      </c>
      <c r="E30" s="39"/>
      <c r="F30" s="39"/>
      <c r="G30" s="39"/>
      <c r="H30" s="39"/>
      <c r="I30" s="145"/>
      <c r="J30" s="158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37</v>
      </c>
      <c r="G32" s="39"/>
      <c r="H32" s="39"/>
      <c r="I32" s="160" t="s">
        <v>36</v>
      </c>
      <c r="J32" s="159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39</v>
      </c>
      <c r="E33" s="143" t="s">
        <v>40</v>
      </c>
      <c r="F33" s="162">
        <f>ROUND((SUM(BE124:BE453)),  2)</f>
        <v>0</v>
      </c>
      <c r="G33" s="39"/>
      <c r="H33" s="39"/>
      <c r="I33" s="163">
        <v>0.20999999999999999</v>
      </c>
      <c r="J33" s="162">
        <f>ROUND(((SUM(BE124:BE453))*I33),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62">
        <f>ROUND((SUM(BF124:BF453)),  2)</f>
        <v>0</v>
      </c>
      <c r="G34" s="39"/>
      <c r="H34" s="39"/>
      <c r="I34" s="163">
        <v>0.14999999999999999</v>
      </c>
      <c r="J34" s="162">
        <f>ROUND(((SUM(BF124:BF453))*I34),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62">
        <f>ROUND((SUM(BG124:BG453)),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62">
        <f>ROUND((SUM(BH124:BH453)),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62">
        <f>ROUND((SUM(BI124:BI453)),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45</v>
      </c>
      <c r="E39" s="166"/>
      <c r="F39" s="166"/>
      <c r="G39" s="167" t="s">
        <v>46</v>
      </c>
      <c r="H39" s="168" t="s">
        <v>47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48</v>
      </c>
      <c r="E50" s="173"/>
      <c r="F50" s="173"/>
      <c r="G50" s="172" t="s">
        <v>49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8"/>
      <c r="J61" s="179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52</v>
      </c>
      <c r="E65" s="180"/>
      <c r="F65" s="180"/>
      <c r="G65" s="172" t="s">
        <v>53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8"/>
      <c r="J76" s="179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REGENERACE PROSTRANSTVÍ KOLEM KOSTELA SV. JAKUBA, PŘELOUČ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101 - CHODNÍKY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Přelouč</v>
      </c>
      <c r="G89" s="41"/>
      <c r="H89" s="41"/>
      <c r="I89" s="148" t="s">
        <v>22</v>
      </c>
      <c r="J89" s="80" t="str">
        <f>IF(J12="","",J12)</f>
        <v>6. 8. 2020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8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32</v>
      </c>
      <c r="J92" s="37" t="str">
        <f>E24</f>
        <v>Sýkorová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97</v>
      </c>
      <c r="D94" s="190"/>
      <c r="E94" s="190"/>
      <c r="F94" s="190"/>
      <c r="G94" s="190"/>
      <c r="H94" s="190"/>
      <c r="I94" s="191"/>
      <c r="J94" s="192" t="s">
        <v>98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99</v>
      </c>
      <c r="D96" s="41"/>
      <c r="E96" s="41"/>
      <c r="F96" s="41"/>
      <c r="G96" s="41"/>
      <c r="H96" s="41"/>
      <c r="I96" s="145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94"/>
      <c r="C97" s="195"/>
      <c r="D97" s="196" t="s">
        <v>174</v>
      </c>
      <c r="E97" s="197"/>
      <c r="F97" s="197"/>
      <c r="G97" s="197"/>
      <c r="H97" s="197"/>
      <c r="I97" s="198"/>
      <c r="J97" s="199">
        <f>J125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175</v>
      </c>
      <c r="E98" s="204"/>
      <c r="F98" s="204"/>
      <c r="G98" s="204"/>
      <c r="H98" s="204"/>
      <c r="I98" s="205"/>
      <c r="J98" s="206">
        <f>J126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176</v>
      </c>
      <c r="E99" s="204"/>
      <c r="F99" s="204"/>
      <c r="G99" s="204"/>
      <c r="H99" s="204"/>
      <c r="I99" s="205"/>
      <c r="J99" s="206">
        <f>J221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177</v>
      </c>
      <c r="E100" s="204"/>
      <c r="F100" s="204"/>
      <c r="G100" s="204"/>
      <c r="H100" s="204"/>
      <c r="I100" s="205"/>
      <c r="J100" s="206">
        <f>J222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178</v>
      </c>
      <c r="E101" s="204"/>
      <c r="F101" s="204"/>
      <c r="G101" s="204"/>
      <c r="H101" s="204"/>
      <c r="I101" s="205"/>
      <c r="J101" s="206">
        <f>J289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179</v>
      </c>
      <c r="E102" s="204"/>
      <c r="F102" s="204"/>
      <c r="G102" s="204"/>
      <c r="H102" s="204"/>
      <c r="I102" s="205"/>
      <c r="J102" s="206">
        <f>J314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180</v>
      </c>
      <c r="E103" s="204"/>
      <c r="F103" s="204"/>
      <c r="G103" s="204"/>
      <c r="H103" s="204"/>
      <c r="I103" s="205"/>
      <c r="J103" s="206">
        <f>J394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181</v>
      </c>
      <c r="E104" s="204"/>
      <c r="F104" s="204"/>
      <c r="G104" s="204"/>
      <c r="H104" s="204"/>
      <c r="I104" s="205"/>
      <c r="J104" s="206">
        <f>J451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184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187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105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8" t="str">
        <f>E7</f>
        <v>REGENERACE PROSTRANSTVÍ KOLEM KOSTELA SV. JAKUBA, PŘELOUČ</v>
      </c>
      <c r="F114" s="33"/>
      <c r="G114" s="33"/>
      <c r="H114" s="33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93</v>
      </c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 101 - CHODNÍKY</v>
      </c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Přelouč</v>
      </c>
      <c r="G118" s="41"/>
      <c r="H118" s="41"/>
      <c r="I118" s="148" t="s">
        <v>22</v>
      </c>
      <c r="J118" s="80" t="str">
        <f>IF(J12="","",J12)</f>
        <v>6. 8. 2020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 xml:space="preserve"> </v>
      </c>
      <c r="G120" s="41"/>
      <c r="H120" s="41"/>
      <c r="I120" s="148" t="s">
        <v>30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148" t="s">
        <v>32</v>
      </c>
      <c r="J121" s="37" t="str">
        <f>E24</f>
        <v>Sýkorová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8"/>
      <c r="B123" s="209"/>
      <c r="C123" s="210" t="s">
        <v>106</v>
      </c>
      <c r="D123" s="211" t="s">
        <v>60</v>
      </c>
      <c r="E123" s="211" t="s">
        <v>56</v>
      </c>
      <c r="F123" s="211" t="s">
        <v>57</v>
      </c>
      <c r="G123" s="211" t="s">
        <v>107</v>
      </c>
      <c r="H123" s="211" t="s">
        <v>108</v>
      </c>
      <c r="I123" s="212" t="s">
        <v>109</v>
      </c>
      <c r="J123" s="211" t="s">
        <v>98</v>
      </c>
      <c r="K123" s="213" t="s">
        <v>110</v>
      </c>
      <c r="L123" s="214"/>
      <c r="M123" s="101" t="s">
        <v>1</v>
      </c>
      <c r="N123" s="102" t="s">
        <v>39</v>
      </c>
      <c r="O123" s="102" t="s">
        <v>111</v>
      </c>
      <c r="P123" s="102" t="s">
        <v>112</v>
      </c>
      <c r="Q123" s="102" t="s">
        <v>113</v>
      </c>
      <c r="R123" s="102" t="s">
        <v>114</v>
      </c>
      <c r="S123" s="102" t="s">
        <v>115</v>
      </c>
      <c r="T123" s="103" t="s">
        <v>116</v>
      </c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/>
    </row>
    <row r="124" s="2" customFormat="1" ht="22.8" customHeight="1">
      <c r="A124" s="39"/>
      <c r="B124" s="40"/>
      <c r="C124" s="108" t="s">
        <v>117</v>
      </c>
      <c r="D124" s="41"/>
      <c r="E124" s="41"/>
      <c r="F124" s="41"/>
      <c r="G124" s="41"/>
      <c r="H124" s="41"/>
      <c r="I124" s="145"/>
      <c r="J124" s="215">
        <f>BK124</f>
        <v>0</v>
      </c>
      <c r="K124" s="41"/>
      <c r="L124" s="45"/>
      <c r="M124" s="104"/>
      <c r="N124" s="216"/>
      <c r="O124" s="105"/>
      <c r="P124" s="217">
        <f>P125</f>
        <v>0</v>
      </c>
      <c r="Q124" s="105"/>
      <c r="R124" s="217">
        <f>R125</f>
        <v>87.163974060000001</v>
      </c>
      <c r="S124" s="105"/>
      <c r="T124" s="218">
        <f>T125</f>
        <v>157.226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74</v>
      </c>
      <c r="AU124" s="18" t="s">
        <v>100</v>
      </c>
      <c r="BK124" s="219">
        <f>BK125</f>
        <v>0</v>
      </c>
    </row>
    <row r="125" s="12" customFormat="1" ht="25.92" customHeight="1">
      <c r="A125" s="12"/>
      <c r="B125" s="220"/>
      <c r="C125" s="221"/>
      <c r="D125" s="222" t="s">
        <v>74</v>
      </c>
      <c r="E125" s="223" t="s">
        <v>182</v>
      </c>
      <c r="F125" s="223" t="s">
        <v>183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P126+P221+P222+P289+P314+P394+P451</f>
        <v>0</v>
      </c>
      <c r="Q125" s="228"/>
      <c r="R125" s="229">
        <f>R126+R221+R222+R289+R314+R394+R451</f>
        <v>87.163974060000001</v>
      </c>
      <c r="S125" s="228"/>
      <c r="T125" s="230">
        <f>T126+T221+T222+T289+T314+T394+T451</f>
        <v>157.226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83</v>
      </c>
      <c r="AT125" s="232" t="s">
        <v>74</v>
      </c>
      <c r="AU125" s="232" t="s">
        <v>75</v>
      </c>
      <c r="AY125" s="231" t="s">
        <v>121</v>
      </c>
      <c r="BK125" s="233">
        <f>BK126+BK221+BK222+BK289+BK314+BK394+BK451</f>
        <v>0</v>
      </c>
    </row>
    <row r="126" s="12" customFormat="1" ht="22.8" customHeight="1">
      <c r="A126" s="12"/>
      <c r="B126" s="220"/>
      <c r="C126" s="221"/>
      <c r="D126" s="222" t="s">
        <v>74</v>
      </c>
      <c r="E126" s="234" t="s">
        <v>83</v>
      </c>
      <c r="F126" s="234" t="s">
        <v>184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SUM(P127:P220)</f>
        <v>0</v>
      </c>
      <c r="Q126" s="228"/>
      <c r="R126" s="229">
        <f>SUM(R127:R220)</f>
        <v>4.4289199999999997</v>
      </c>
      <c r="S126" s="228"/>
      <c r="T126" s="230">
        <f>SUM(T127:T220)</f>
        <v>144.09399999999999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83</v>
      </c>
      <c r="AT126" s="232" t="s">
        <v>74</v>
      </c>
      <c r="AU126" s="232" t="s">
        <v>83</v>
      </c>
      <c r="AY126" s="231" t="s">
        <v>121</v>
      </c>
      <c r="BK126" s="233">
        <f>SUM(BK127:BK220)</f>
        <v>0</v>
      </c>
    </row>
    <row r="127" s="2" customFormat="1" ht="21.75" customHeight="1">
      <c r="A127" s="39"/>
      <c r="B127" s="40"/>
      <c r="C127" s="236" t="s">
        <v>83</v>
      </c>
      <c r="D127" s="236" t="s">
        <v>124</v>
      </c>
      <c r="E127" s="237" t="s">
        <v>185</v>
      </c>
      <c r="F127" s="238" t="s">
        <v>186</v>
      </c>
      <c r="G127" s="239" t="s">
        <v>187</v>
      </c>
      <c r="H127" s="240">
        <v>240</v>
      </c>
      <c r="I127" s="241"/>
      <c r="J127" s="242">
        <f>ROUND(I127*H127,2)</f>
        <v>0</v>
      </c>
      <c r="K127" s="238" t="s">
        <v>188</v>
      </c>
      <c r="L127" s="45"/>
      <c r="M127" s="243" t="s">
        <v>1</v>
      </c>
      <c r="N127" s="244" t="s">
        <v>40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144</v>
      </c>
      <c r="AT127" s="247" t="s">
        <v>124</v>
      </c>
      <c r="AU127" s="247" t="s">
        <v>85</v>
      </c>
      <c r="AY127" s="18" t="s">
        <v>121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83</v>
      </c>
      <c r="BK127" s="248">
        <f>ROUND(I127*H127,2)</f>
        <v>0</v>
      </c>
      <c r="BL127" s="18" t="s">
        <v>144</v>
      </c>
      <c r="BM127" s="247" t="s">
        <v>189</v>
      </c>
    </row>
    <row r="128" s="2" customFormat="1">
      <c r="A128" s="39"/>
      <c r="B128" s="40"/>
      <c r="C128" s="41"/>
      <c r="D128" s="249" t="s">
        <v>131</v>
      </c>
      <c r="E128" s="41"/>
      <c r="F128" s="250" t="s">
        <v>190</v>
      </c>
      <c r="G128" s="41"/>
      <c r="H128" s="41"/>
      <c r="I128" s="145"/>
      <c r="J128" s="41"/>
      <c r="K128" s="41"/>
      <c r="L128" s="45"/>
      <c r="M128" s="251"/>
      <c r="N128" s="252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131</v>
      </c>
      <c r="AU128" s="18" t="s">
        <v>85</v>
      </c>
    </row>
    <row r="129" s="14" customFormat="1">
      <c r="A129" s="14"/>
      <c r="B129" s="268"/>
      <c r="C129" s="269"/>
      <c r="D129" s="249" t="s">
        <v>159</v>
      </c>
      <c r="E129" s="270" t="s">
        <v>1</v>
      </c>
      <c r="F129" s="271" t="s">
        <v>191</v>
      </c>
      <c r="G129" s="269"/>
      <c r="H129" s="270" t="s">
        <v>1</v>
      </c>
      <c r="I129" s="272"/>
      <c r="J129" s="269"/>
      <c r="K129" s="269"/>
      <c r="L129" s="273"/>
      <c r="M129" s="274"/>
      <c r="N129" s="275"/>
      <c r="O129" s="275"/>
      <c r="P129" s="275"/>
      <c r="Q129" s="275"/>
      <c r="R129" s="275"/>
      <c r="S129" s="275"/>
      <c r="T129" s="27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7" t="s">
        <v>159</v>
      </c>
      <c r="AU129" s="277" t="s">
        <v>85</v>
      </c>
      <c r="AV129" s="14" t="s">
        <v>83</v>
      </c>
      <c r="AW129" s="14" t="s">
        <v>31</v>
      </c>
      <c r="AX129" s="14" t="s">
        <v>75</v>
      </c>
      <c r="AY129" s="277" t="s">
        <v>121</v>
      </c>
    </row>
    <row r="130" s="13" customFormat="1">
      <c r="A130" s="13"/>
      <c r="B130" s="253"/>
      <c r="C130" s="254"/>
      <c r="D130" s="249" t="s">
        <v>159</v>
      </c>
      <c r="E130" s="255" t="s">
        <v>1</v>
      </c>
      <c r="F130" s="256" t="s">
        <v>192</v>
      </c>
      <c r="G130" s="254"/>
      <c r="H130" s="257">
        <v>240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3" t="s">
        <v>159</v>
      </c>
      <c r="AU130" s="263" t="s">
        <v>85</v>
      </c>
      <c r="AV130" s="13" t="s">
        <v>85</v>
      </c>
      <c r="AW130" s="13" t="s">
        <v>31</v>
      </c>
      <c r="AX130" s="13" t="s">
        <v>83</v>
      </c>
      <c r="AY130" s="263" t="s">
        <v>121</v>
      </c>
    </row>
    <row r="131" s="2" customFormat="1" ht="21.75" customHeight="1">
      <c r="A131" s="39"/>
      <c r="B131" s="40"/>
      <c r="C131" s="236" t="s">
        <v>85</v>
      </c>
      <c r="D131" s="236" t="s">
        <v>124</v>
      </c>
      <c r="E131" s="237" t="s">
        <v>193</v>
      </c>
      <c r="F131" s="238" t="s">
        <v>194</v>
      </c>
      <c r="G131" s="239" t="s">
        <v>187</v>
      </c>
      <c r="H131" s="240">
        <v>124.5</v>
      </c>
      <c r="I131" s="241"/>
      <c r="J131" s="242">
        <f>ROUND(I131*H131,2)</f>
        <v>0</v>
      </c>
      <c r="K131" s="238" t="s">
        <v>188</v>
      </c>
      <c r="L131" s="45"/>
      <c r="M131" s="243" t="s">
        <v>1</v>
      </c>
      <c r="N131" s="244" t="s">
        <v>40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0.255</v>
      </c>
      <c r="T131" s="246">
        <f>S131*H131</f>
        <v>31.747500000000002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144</v>
      </c>
      <c r="AT131" s="247" t="s">
        <v>124</v>
      </c>
      <c r="AU131" s="247" t="s">
        <v>85</v>
      </c>
      <c r="AY131" s="18" t="s">
        <v>121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83</v>
      </c>
      <c r="BK131" s="248">
        <f>ROUND(I131*H131,2)</f>
        <v>0</v>
      </c>
      <c r="BL131" s="18" t="s">
        <v>144</v>
      </c>
      <c r="BM131" s="247" t="s">
        <v>195</v>
      </c>
    </row>
    <row r="132" s="2" customFormat="1">
      <c r="A132" s="39"/>
      <c r="B132" s="40"/>
      <c r="C132" s="41"/>
      <c r="D132" s="249" t="s">
        <v>131</v>
      </c>
      <c r="E132" s="41"/>
      <c r="F132" s="250" t="s">
        <v>196</v>
      </c>
      <c r="G132" s="41"/>
      <c r="H132" s="41"/>
      <c r="I132" s="145"/>
      <c r="J132" s="41"/>
      <c r="K132" s="41"/>
      <c r="L132" s="45"/>
      <c r="M132" s="251"/>
      <c r="N132" s="252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131</v>
      </c>
      <c r="AU132" s="18" t="s">
        <v>85</v>
      </c>
    </row>
    <row r="133" s="13" customFormat="1">
      <c r="A133" s="13"/>
      <c r="B133" s="253"/>
      <c r="C133" s="254"/>
      <c r="D133" s="249" t="s">
        <v>159</v>
      </c>
      <c r="E133" s="255" t="s">
        <v>1</v>
      </c>
      <c r="F133" s="256" t="s">
        <v>197</v>
      </c>
      <c r="G133" s="254"/>
      <c r="H133" s="257">
        <v>124.5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3" t="s">
        <v>159</v>
      </c>
      <c r="AU133" s="263" t="s">
        <v>85</v>
      </c>
      <c r="AV133" s="13" t="s">
        <v>85</v>
      </c>
      <c r="AW133" s="13" t="s">
        <v>31</v>
      </c>
      <c r="AX133" s="13" t="s">
        <v>83</v>
      </c>
      <c r="AY133" s="263" t="s">
        <v>121</v>
      </c>
    </row>
    <row r="134" s="2" customFormat="1" ht="21.75" customHeight="1">
      <c r="A134" s="39"/>
      <c r="B134" s="40"/>
      <c r="C134" s="236" t="s">
        <v>137</v>
      </c>
      <c r="D134" s="236" t="s">
        <v>124</v>
      </c>
      <c r="E134" s="237" t="s">
        <v>198</v>
      </c>
      <c r="F134" s="238" t="s">
        <v>199</v>
      </c>
      <c r="G134" s="239" t="s">
        <v>187</v>
      </c>
      <c r="H134" s="240">
        <v>6.5</v>
      </c>
      <c r="I134" s="241"/>
      <c r="J134" s="242">
        <f>ROUND(I134*H134,2)</f>
        <v>0</v>
      </c>
      <c r="K134" s="238" t="s">
        <v>188</v>
      </c>
      <c r="L134" s="45"/>
      <c r="M134" s="243" t="s">
        <v>1</v>
      </c>
      <c r="N134" s="244" t="s">
        <v>40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0.26000000000000001</v>
      </c>
      <c r="T134" s="246">
        <f>S134*H134</f>
        <v>1.69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144</v>
      </c>
      <c r="AT134" s="247" t="s">
        <v>124</v>
      </c>
      <c r="AU134" s="247" t="s">
        <v>85</v>
      </c>
      <c r="AY134" s="18" t="s">
        <v>121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83</v>
      </c>
      <c r="BK134" s="248">
        <f>ROUND(I134*H134,2)</f>
        <v>0</v>
      </c>
      <c r="BL134" s="18" t="s">
        <v>144</v>
      </c>
      <c r="BM134" s="247" t="s">
        <v>200</v>
      </c>
    </row>
    <row r="135" s="2" customFormat="1">
      <c r="A135" s="39"/>
      <c r="B135" s="40"/>
      <c r="C135" s="41"/>
      <c r="D135" s="249" t="s">
        <v>131</v>
      </c>
      <c r="E135" s="41"/>
      <c r="F135" s="250" t="s">
        <v>201</v>
      </c>
      <c r="G135" s="41"/>
      <c r="H135" s="41"/>
      <c r="I135" s="145"/>
      <c r="J135" s="41"/>
      <c r="K135" s="41"/>
      <c r="L135" s="45"/>
      <c r="M135" s="251"/>
      <c r="N135" s="252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131</v>
      </c>
      <c r="AU135" s="18" t="s">
        <v>85</v>
      </c>
    </row>
    <row r="136" s="13" customFormat="1">
      <c r="A136" s="13"/>
      <c r="B136" s="253"/>
      <c r="C136" s="254"/>
      <c r="D136" s="249" t="s">
        <v>159</v>
      </c>
      <c r="E136" s="255" t="s">
        <v>1</v>
      </c>
      <c r="F136" s="256" t="s">
        <v>202</v>
      </c>
      <c r="G136" s="254"/>
      <c r="H136" s="257">
        <v>4.5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159</v>
      </c>
      <c r="AU136" s="263" t="s">
        <v>85</v>
      </c>
      <c r="AV136" s="13" t="s">
        <v>85</v>
      </c>
      <c r="AW136" s="13" t="s">
        <v>31</v>
      </c>
      <c r="AX136" s="13" t="s">
        <v>75</v>
      </c>
      <c r="AY136" s="263" t="s">
        <v>121</v>
      </c>
    </row>
    <row r="137" s="13" customFormat="1">
      <c r="A137" s="13"/>
      <c r="B137" s="253"/>
      <c r="C137" s="254"/>
      <c r="D137" s="249" t="s">
        <v>159</v>
      </c>
      <c r="E137" s="255" t="s">
        <v>1</v>
      </c>
      <c r="F137" s="256" t="s">
        <v>203</v>
      </c>
      <c r="G137" s="254"/>
      <c r="H137" s="257">
        <v>2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159</v>
      </c>
      <c r="AU137" s="263" t="s">
        <v>85</v>
      </c>
      <c r="AV137" s="13" t="s">
        <v>85</v>
      </c>
      <c r="AW137" s="13" t="s">
        <v>31</v>
      </c>
      <c r="AX137" s="13" t="s">
        <v>75</v>
      </c>
      <c r="AY137" s="263" t="s">
        <v>121</v>
      </c>
    </row>
    <row r="138" s="15" customFormat="1">
      <c r="A138" s="15"/>
      <c r="B138" s="278"/>
      <c r="C138" s="279"/>
      <c r="D138" s="249" t="s">
        <v>159</v>
      </c>
      <c r="E138" s="280" t="s">
        <v>1</v>
      </c>
      <c r="F138" s="281" t="s">
        <v>204</v>
      </c>
      <c r="G138" s="279"/>
      <c r="H138" s="282">
        <v>6.5</v>
      </c>
      <c r="I138" s="283"/>
      <c r="J138" s="279"/>
      <c r="K138" s="279"/>
      <c r="L138" s="284"/>
      <c r="M138" s="285"/>
      <c r="N138" s="286"/>
      <c r="O138" s="286"/>
      <c r="P138" s="286"/>
      <c r="Q138" s="286"/>
      <c r="R138" s="286"/>
      <c r="S138" s="286"/>
      <c r="T138" s="28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8" t="s">
        <v>159</v>
      </c>
      <c r="AU138" s="288" t="s">
        <v>85</v>
      </c>
      <c r="AV138" s="15" t="s">
        <v>144</v>
      </c>
      <c r="AW138" s="15" t="s">
        <v>31</v>
      </c>
      <c r="AX138" s="15" t="s">
        <v>83</v>
      </c>
      <c r="AY138" s="288" t="s">
        <v>121</v>
      </c>
    </row>
    <row r="139" s="2" customFormat="1" ht="21.75" customHeight="1">
      <c r="A139" s="39"/>
      <c r="B139" s="40"/>
      <c r="C139" s="236" t="s">
        <v>144</v>
      </c>
      <c r="D139" s="236" t="s">
        <v>124</v>
      </c>
      <c r="E139" s="237" t="s">
        <v>205</v>
      </c>
      <c r="F139" s="238" t="s">
        <v>206</v>
      </c>
      <c r="G139" s="239" t="s">
        <v>187</v>
      </c>
      <c r="H139" s="240">
        <v>68.5</v>
      </c>
      <c r="I139" s="241"/>
      <c r="J139" s="242">
        <f>ROUND(I139*H139,2)</f>
        <v>0</v>
      </c>
      <c r="K139" s="238" t="s">
        <v>188</v>
      </c>
      <c r="L139" s="45"/>
      <c r="M139" s="243" t="s">
        <v>1</v>
      </c>
      <c r="N139" s="244" t="s">
        <v>40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0.32000000000000001</v>
      </c>
      <c r="T139" s="246">
        <f>S139*H139</f>
        <v>21.920000000000002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144</v>
      </c>
      <c r="AT139" s="247" t="s">
        <v>124</v>
      </c>
      <c r="AU139" s="247" t="s">
        <v>85</v>
      </c>
      <c r="AY139" s="18" t="s">
        <v>121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83</v>
      </c>
      <c r="BK139" s="248">
        <f>ROUND(I139*H139,2)</f>
        <v>0</v>
      </c>
      <c r="BL139" s="18" t="s">
        <v>144</v>
      </c>
      <c r="BM139" s="247" t="s">
        <v>207</v>
      </c>
    </row>
    <row r="140" s="2" customFormat="1">
      <c r="A140" s="39"/>
      <c r="B140" s="40"/>
      <c r="C140" s="41"/>
      <c r="D140" s="249" t="s">
        <v>131</v>
      </c>
      <c r="E140" s="41"/>
      <c r="F140" s="250" t="s">
        <v>208</v>
      </c>
      <c r="G140" s="41"/>
      <c r="H140" s="41"/>
      <c r="I140" s="145"/>
      <c r="J140" s="41"/>
      <c r="K140" s="41"/>
      <c r="L140" s="45"/>
      <c r="M140" s="251"/>
      <c r="N140" s="252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131</v>
      </c>
      <c r="AU140" s="18" t="s">
        <v>85</v>
      </c>
    </row>
    <row r="141" s="13" customFormat="1">
      <c r="A141" s="13"/>
      <c r="B141" s="253"/>
      <c r="C141" s="254"/>
      <c r="D141" s="249" t="s">
        <v>159</v>
      </c>
      <c r="E141" s="255" t="s">
        <v>1</v>
      </c>
      <c r="F141" s="256" t="s">
        <v>209</v>
      </c>
      <c r="G141" s="254"/>
      <c r="H141" s="257">
        <v>61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159</v>
      </c>
      <c r="AU141" s="263" t="s">
        <v>85</v>
      </c>
      <c r="AV141" s="13" t="s">
        <v>85</v>
      </c>
      <c r="AW141" s="13" t="s">
        <v>31</v>
      </c>
      <c r="AX141" s="13" t="s">
        <v>75</v>
      </c>
      <c r="AY141" s="263" t="s">
        <v>121</v>
      </c>
    </row>
    <row r="142" s="13" customFormat="1">
      <c r="A142" s="13"/>
      <c r="B142" s="253"/>
      <c r="C142" s="254"/>
      <c r="D142" s="249" t="s">
        <v>159</v>
      </c>
      <c r="E142" s="255" t="s">
        <v>1</v>
      </c>
      <c r="F142" s="256" t="s">
        <v>210</v>
      </c>
      <c r="G142" s="254"/>
      <c r="H142" s="257">
        <v>7.5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3" t="s">
        <v>159</v>
      </c>
      <c r="AU142" s="263" t="s">
        <v>85</v>
      </c>
      <c r="AV142" s="13" t="s">
        <v>85</v>
      </c>
      <c r="AW142" s="13" t="s">
        <v>31</v>
      </c>
      <c r="AX142" s="13" t="s">
        <v>75</v>
      </c>
      <c r="AY142" s="263" t="s">
        <v>121</v>
      </c>
    </row>
    <row r="143" s="15" customFormat="1">
      <c r="A143" s="15"/>
      <c r="B143" s="278"/>
      <c r="C143" s="279"/>
      <c r="D143" s="249" t="s">
        <v>159</v>
      </c>
      <c r="E143" s="280" t="s">
        <v>1</v>
      </c>
      <c r="F143" s="281" t="s">
        <v>204</v>
      </c>
      <c r="G143" s="279"/>
      <c r="H143" s="282">
        <v>68.5</v>
      </c>
      <c r="I143" s="283"/>
      <c r="J143" s="279"/>
      <c r="K143" s="279"/>
      <c r="L143" s="284"/>
      <c r="M143" s="285"/>
      <c r="N143" s="286"/>
      <c r="O143" s="286"/>
      <c r="P143" s="286"/>
      <c r="Q143" s="286"/>
      <c r="R143" s="286"/>
      <c r="S143" s="286"/>
      <c r="T143" s="28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8" t="s">
        <v>159</v>
      </c>
      <c r="AU143" s="288" t="s">
        <v>85</v>
      </c>
      <c r="AV143" s="15" t="s">
        <v>144</v>
      </c>
      <c r="AW143" s="15" t="s">
        <v>31</v>
      </c>
      <c r="AX143" s="15" t="s">
        <v>83</v>
      </c>
      <c r="AY143" s="288" t="s">
        <v>121</v>
      </c>
    </row>
    <row r="144" s="2" customFormat="1" ht="21.75" customHeight="1">
      <c r="A144" s="39"/>
      <c r="B144" s="40"/>
      <c r="C144" s="236" t="s">
        <v>120</v>
      </c>
      <c r="D144" s="236" t="s">
        <v>124</v>
      </c>
      <c r="E144" s="237" t="s">
        <v>211</v>
      </c>
      <c r="F144" s="238" t="s">
        <v>212</v>
      </c>
      <c r="G144" s="239" t="s">
        <v>187</v>
      </c>
      <c r="H144" s="240">
        <v>199.5</v>
      </c>
      <c r="I144" s="241"/>
      <c r="J144" s="242">
        <f>ROUND(I144*H144,2)</f>
        <v>0</v>
      </c>
      <c r="K144" s="238" t="s">
        <v>188</v>
      </c>
      <c r="L144" s="45"/>
      <c r="M144" s="243" t="s">
        <v>1</v>
      </c>
      <c r="N144" s="244" t="s">
        <v>40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0.28999999999999998</v>
      </c>
      <c r="T144" s="246">
        <f>S144*H144</f>
        <v>57.854999999999997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144</v>
      </c>
      <c r="AT144" s="247" t="s">
        <v>124</v>
      </c>
      <c r="AU144" s="247" t="s">
        <v>85</v>
      </c>
      <c r="AY144" s="18" t="s">
        <v>121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83</v>
      </c>
      <c r="BK144" s="248">
        <f>ROUND(I144*H144,2)</f>
        <v>0</v>
      </c>
      <c r="BL144" s="18" t="s">
        <v>144</v>
      </c>
      <c r="BM144" s="247" t="s">
        <v>213</v>
      </c>
    </row>
    <row r="145" s="2" customFormat="1">
      <c r="A145" s="39"/>
      <c r="B145" s="40"/>
      <c r="C145" s="41"/>
      <c r="D145" s="249" t="s">
        <v>131</v>
      </c>
      <c r="E145" s="41"/>
      <c r="F145" s="250" t="s">
        <v>214</v>
      </c>
      <c r="G145" s="41"/>
      <c r="H145" s="41"/>
      <c r="I145" s="145"/>
      <c r="J145" s="41"/>
      <c r="K145" s="41"/>
      <c r="L145" s="45"/>
      <c r="M145" s="251"/>
      <c r="N145" s="252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131</v>
      </c>
      <c r="AU145" s="18" t="s">
        <v>85</v>
      </c>
    </row>
    <row r="146" s="13" customFormat="1">
      <c r="A146" s="13"/>
      <c r="B146" s="253"/>
      <c r="C146" s="254"/>
      <c r="D146" s="249" t="s">
        <v>159</v>
      </c>
      <c r="E146" s="255" t="s">
        <v>1</v>
      </c>
      <c r="F146" s="256" t="s">
        <v>215</v>
      </c>
      <c r="G146" s="254"/>
      <c r="H146" s="257">
        <v>129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159</v>
      </c>
      <c r="AU146" s="263" t="s">
        <v>85</v>
      </c>
      <c r="AV146" s="13" t="s">
        <v>85</v>
      </c>
      <c r="AW146" s="13" t="s">
        <v>31</v>
      </c>
      <c r="AX146" s="13" t="s">
        <v>75</v>
      </c>
      <c r="AY146" s="263" t="s">
        <v>121</v>
      </c>
    </row>
    <row r="147" s="13" customFormat="1">
      <c r="A147" s="13"/>
      <c r="B147" s="253"/>
      <c r="C147" s="254"/>
      <c r="D147" s="249" t="s">
        <v>159</v>
      </c>
      <c r="E147" s="255" t="s">
        <v>1</v>
      </c>
      <c r="F147" s="256" t="s">
        <v>216</v>
      </c>
      <c r="G147" s="254"/>
      <c r="H147" s="257">
        <v>61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3" t="s">
        <v>159</v>
      </c>
      <c r="AU147" s="263" t="s">
        <v>85</v>
      </c>
      <c r="AV147" s="13" t="s">
        <v>85</v>
      </c>
      <c r="AW147" s="13" t="s">
        <v>31</v>
      </c>
      <c r="AX147" s="13" t="s">
        <v>75</v>
      </c>
      <c r="AY147" s="263" t="s">
        <v>121</v>
      </c>
    </row>
    <row r="148" s="13" customFormat="1">
      <c r="A148" s="13"/>
      <c r="B148" s="253"/>
      <c r="C148" s="254"/>
      <c r="D148" s="249" t="s">
        <v>159</v>
      </c>
      <c r="E148" s="255" t="s">
        <v>1</v>
      </c>
      <c r="F148" s="256" t="s">
        <v>217</v>
      </c>
      <c r="G148" s="254"/>
      <c r="H148" s="257">
        <v>7.5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159</v>
      </c>
      <c r="AU148" s="263" t="s">
        <v>85</v>
      </c>
      <c r="AV148" s="13" t="s">
        <v>85</v>
      </c>
      <c r="AW148" s="13" t="s">
        <v>31</v>
      </c>
      <c r="AX148" s="13" t="s">
        <v>75</v>
      </c>
      <c r="AY148" s="263" t="s">
        <v>121</v>
      </c>
    </row>
    <row r="149" s="13" customFormat="1">
      <c r="A149" s="13"/>
      <c r="B149" s="253"/>
      <c r="C149" s="254"/>
      <c r="D149" s="249" t="s">
        <v>159</v>
      </c>
      <c r="E149" s="255" t="s">
        <v>1</v>
      </c>
      <c r="F149" s="256" t="s">
        <v>218</v>
      </c>
      <c r="G149" s="254"/>
      <c r="H149" s="257">
        <v>2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159</v>
      </c>
      <c r="AU149" s="263" t="s">
        <v>85</v>
      </c>
      <c r="AV149" s="13" t="s">
        <v>85</v>
      </c>
      <c r="AW149" s="13" t="s">
        <v>31</v>
      </c>
      <c r="AX149" s="13" t="s">
        <v>75</v>
      </c>
      <c r="AY149" s="263" t="s">
        <v>121</v>
      </c>
    </row>
    <row r="150" s="15" customFormat="1">
      <c r="A150" s="15"/>
      <c r="B150" s="278"/>
      <c r="C150" s="279"/>
      <c r="D150" s="249" t="s">
        <v>159</v>
      </c>
      <c r="E150" s="280" t="s">
        <v>1</v>
      </c>
      <c r="F150" s="281" t="s">
        <v>204</v>
      </c>
      <c r="G150" s="279"/>
      <c r="H150" s="282">
        <v>199.5</v>
      </c>
      <c r="I150" s="283"/>
      <c r="J150" s="279"/>
      <c r="K150" s="279"/>
      <c r="L150" s="284"/>
      <c r="M150" s="285"/>
      <c r="N150" s="286"/>
      <c r="O150" s="286"/>
      <c r="P150" s="286"/>
      <c r="Q150" s="286"/>
      <c r="R150" s="286"/>
      <c r="S150" s="286"/>
      <c r="T150" s="28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88" t="s">
        <v>159</v>
      </c>
      <c r="AU150" s="288" t="s">
        <v>85</v>
      </c>
      <c r="AV150" s="15" t="s">
        <v>144</v>
      </c>
      <c r="AW150" s="15" t="s">
        <v>31</v>
      </c>
      <c r="AX150" s="15" t="s">
        <v>83</v>
      </c>
      <c r="AY150" s="288" t="s">
        <v>121</v>
      </c>
    </row>
    <row r="151" s="2" customFormat="1" ht="21.75" customHeight="1">
      <c r="A151" s="39"/>
      <c r="B151" s="40"/>
      <c r="C151" s="236" t="s">
        <v>150</v>
      </c>
      <c r="D151" s="236" t="s">
        <v>124</v>
      </c>
      <c r="E151" s="237" t="s">
        <v>219</v>
      </c>
      <c r="F151" s="238" t="s">
        <v>220</v>
      </c>
      <c r="G151" s="239" t="s">
        <v>187</v>
      </c>
      <c r="H151" s="240">
        <v>11.5</v>
      </c>
      <c r="I151" s="241"/>
      <c r="J151" s="242">
        <f>ROUND(I151*H151,2)</f>
        <v>0</v>
      </c>
      <c r="K151" s="238" t="s">
        <v>188</v>
      </c>
      <c r="L151" s="45"/>
      <c r="M151" s="243" t="s">
        <v>1</v>
      </c>
      <c r="N151" s="244" t="s">
        <v>40</v>
      </c>
      <c r="O151" s="92"/>
      <c r="P151" s="245">
        <f>O151*H151</f>
        <v>0</v>
      </c>
      <c r="Q151" s="245">
        <v>8.0000000000000007E-05</v>
      </c>
      <c r="R151" s="245">
        <f>Q151*H151</f>
        <v>0.00092000000000000003</v>
      </c>
      <c r="S151" s="245">
        <v>0.25600000000000001</v>
      </c>
      <c r="T151" s="246">
        <f>S151*H151</f>
        <v>2.944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144</v>
      </c>
      <c r="AT151" s="247" t="s">
        <v>124</v>
      </c>
      <c r="AU151" s="247" t="s">
        <v>85</v>
      </c>
      <c r="AY151" s="18" t="s">
        <v>121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83</v>
      </c>
      <c r="BK151" s="248">
        <f>ROUND(I151*H151,2)</f>
        <v>0</v>
      </c>
      <c r="BL151" s="18" t="s">
        <v>144</v>
      </c>
      <c r="BM151" s="247" t="s">
        <v>221</v>
      </c>
    </row>
    <row r="152" s="2" customFormat="1">
      <c r="A152" s="39"/>
      <c r="B152" s="40"/>
      <c r="C152" s="41"/>
      <c r="D152" s="249" t="s">
        <v>131</v>
      </c>
      <c r="E152" s="41"/>
      <c r="F152" s="250" t="s">
        <v>222</v>
      </c>
      <c r="G152" s="41"/>
      <c r="H152" s="41"/>
      <c r="I152" s="145"/>
      <c r="J152" s="41"/>
      <c r="K152" s="41"/>
      <c r="L152" s="45"/>
      <c r="M152" s="251"/>
      <c r="N152" s="252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131</v>
      </c>
      <c r="AU152" s="18" t="s">
        <v>85</v>
      </c>
    </row>
    <row r="153" s="13" customFormat="1">
      <c r="A153" s="13"/>
      <c r="B153" s="253"/>
      <c r="C153" s="254"/>
      <c r="D153" s="249" t="s">
        <v>159</v>
      </c>
      <c r="E153" s="255" t="s">
        <v>1</v>
      </c>
      <c r="F153" s="256" t="s">
        <v>223</v>
      </c>
      <c r="G153" s="254"/>
      <c r="H153" s="257">
        <v>11.5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159</v>
      </c>
      <c r="AU153" s="263" t="s">
        <v>85</v>
      </c>
      <c r="AV153" s="13" t="s">
        <v>85</v>
      </c>
      <c r="AW153" s="13" t="s">
        <v>31</v>
      </c>
      <c r="AX153" s="13" t="s">
        <v>83</v>
      </c>
      <c r="AY153" s="263" t="s">
        <v>121</v>
      </c>
    </row>
    <row r="154" s="2" customFormat="1" ht="16.5" customHeight="1">
      <c r="A154" s="39"/>
      <c r="B154" s="40"/>
      <c r="C154" s="236" t="s">
        <v>155</v>
      </c>
      <c r="D154" s="236" t="s">
        <v>124</v>
      </c>
      <c r="E154" s="237" t="s">
        <v>224</v>
      </c>
      <c r="F154" s="238" t="s">
        <v>225</v>
      </c>
      <c r="G154" s="239" t="s">
        <v>226</v>
      </c>
      <c r="H154" s="240">
        <v>43</v>
      </c>
      <c r="I154" s="241"/>
      <c r="J154" s="242">
        <f>ROUND(I154*H154,2)</f>
        <v>0</v>
      </c>
      <c r="K154" s="238" t="s">
        <v>188</v>
      </c>
      <c r="L154" s="45"/>
      <c r="M154" s="243" t="s">
        <v>1</v>
      </c>
      <c r="N154" s="244" t="s">
        <v>40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0.28999999999999998</v>
      </c>
      <c r="T154" s="246">
        <f>S154*H154</f>
        <v>12.469999999999999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144</v>
      </c>
      <c r="AT154" s="247" t="s">
        <v>124</v>
      </c>
      <c r="AU154" s="247" t="s">
        <v>85</v>
      </c>
      <c r="AY154" s="18" t="s">
        <v>121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83</v>
      </c>
      <c r="BK154" s="248">
        <f>ROUND(I154*H154,2)</f>
        <v>0</v>
      </c>
      <c r="BL154" s="18" t="s">
        <v>144</v>
      </c>
      <c r="BM154" s="247" t="s">
        <v>227</v>
      </c>
    </row>
    <row r="155" s="2" customFormat="1">
      <c r="A155" s="39"/>
      <c r="B155" s="40"/>
      <c r="C155" s="41"/>
      <c r="D155" s="249" t="s">
        <v>131</v>
      </c>
      <c r="E155" s="41"/>
      <c r="F155" s="250" t="s">
        <v>228</v>
      </c>
      <c r="G155" s="41"/>
      <c r="H155" s="41"/>
      <c r="I155" s="145"/>
      <c r="J155" s="41"/>
      <c r="K155" s="41"/>
      <c r="L155" s="45"/>
      <c r="M155" s="251"/>
      <c r="N155" s="252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131</v>
      </c>
      <c r="AU155" s="18" t="s">
        <v>85</v>
      </c>
    </row>
    <row r="156" s="13" customFormat="1">
      <c r="A156" s="13"/>
      <c r="B156" s="253"/>
      <c r="C156" s="254"/>
      <c r="D156" s="249" t="s">
        <v>159</v>
      </c>
      <c r="E156" s="255" t="s">
        <v>1</v>
      </c>
      <c r="F156" s="256" t="s">
        <v>229</v>
      </c>
      <c r="G156" s="254"/>
      <c r="H156" s="257">
        <v>43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3" t="s">
        <v>159</v>
      </c>
      <c r="AU156" s="263" t="s">
        <v>85</v>
      </c>
      <c r="AV156" s="13" t="s">
        <v>85</v>
      </c>
      <c r="AW156" s="13" t="s">
        <v>31</v>
      </c>
      <c r="AX156" s="13" t="s">
        <v>83</v>
      </c>
      <c r="AY156" s="263" t="s">
        <v>121</v>
      </c>
    </row>
    <row r="157" s="2" customFormat="1" ht="16.5" customHeight="1">
      <c r="A157" s="39"/>
      <c r="B157" s="40"/>
      <c r="C157" s="236" t="s">
        <v>161</v>
      </c>
      <c r="D157" s="236" t="s">
        <v>124</v>
      </c>
      <c r="E157" s="237" t="s">
        <v>224</v>
      </c>
      <c r="F157" s="238" t="s">
        <v>225</v>
      </c>
      <c r="G157" s="239" t="s">
        <v>226</v>
      </c>
      <c r="H157" s="240">
        <v>24</v>
      </c>
      <c r="I157" s="241"/>
      <c r="J157" s="242">
        <f>ROUND(I157*H157,2)</f>
        <v>0</v>
      </c>
      <c r="K157" s="238" t="s">
        <v>188</v>
      </c>
      <c r="L157" s="45"/>
      <c r="M157" s="243" t="s">
        <v>1</v>
      </c>
      <c r="N157" s="244" t="s">
        <v>40</v>
      </c>
      <c r="O157" s="92"/>
      <c r="P157" s="245">
        <f>O157*H157</f>
        <v>0</v>
      </c>
      <c r="Q157" s="245">
        <v>0</v>
      </c>
      <c r="R157" s="245">
        <f>Q157*H157</f>
        <v>0</v>
      </c>
      <c r="S157" s="245">
        <v>0.28999999999999998</v>
      </c>
      <c r="T157" s="246">
        <f>S157*H157</f>
        <v>6.9599999999999991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144</v>
      </c>
      <c r="AT157" s="247" t="s">
        <v>124</v>
      </c>
      <c r="AU157" s="247" t="s">
        <v>85</v>
      </c>
      <c r="AY157" s="18" t="s">
        <v>121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83</v>
      </c>
      <c r="BK157" s="248">
        <f>ROUND(I157*H157,2)</f>
        <v>0</v>
      </c>
      <c r="BL157" s="18" t="s">
        <v>144</v>
      </c>
      <c r="BM157" s="247" t="s">
        <v>230</v>
      </c>
    </row>
    <row r="158" s="2" customFormat="1">
      <c r="A158" s="39"/>
      <c r="B158" s="40"/>
      <c r="C158" s="41"/>
      <c r="D158" s="249" t="s">
        <v>131</v>
      </c>
      <c r="E158" s="41"/>
      <c r="F158" s="250" t="s">
        <v>228</v>
      </c>
      <c r="G158" s="41"/>
      <c r="H158" s="41"/>
      <c r="I158" s="145"/>
      <c r="J158" s="41"/>
      <c r="K158" s="41"/>
      <c r="L158" s="45"/>
      <c r="M158" s="251"/>
      <c r="N158" s="252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131</v>
      </c>
      <c r="AU158" s="18" t="s">
        <v>85</v>
      </c>
    </row>
    <row r="159" s="13" customFormat="1">
      <c r="A159" s="13"/>
      <c r="B159" s="253"/>
      <c r="C159" s="254"/>
      <c r="D159" s="249" t="s">
        <v>159</v>
      </c>
      <c r="E159" s="255" t="s">
        <v>1</v>
      </c>
      <c r="F159" s="256" t="s">
        <v>231</v>
      </c>
      <c r="G159" s="254"/>
      <c r="H159" s="257">
        <v>24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3" t="s">
        <v>159</v>
      </c>
      <c r="AU159" s="263" t="s">
        <v>85</v>
      </c>
      <c r="AV159" s="13" t="s">
        <v>85</v>
      </c>
      <c r="AW159" s="13" t="s">
        <v>31</v>
      </c>
      <c r="AX159" s="13" t="s">
        <v>83</v>
      </c>
      <c r="AY159" s="263" t="s">
        <v>121</v>
      </c>
    </row>
    <row r="160" s="2" customFormat="1" ht="16.5" customHeight="1">
      <c r="A160" s="39"/>
      <c r="B160" s="40"/>
      <c r="C160" s="236" t="s">
        <v>167</v>
      </c>
      <c r="D160" s="236" t="s">
        <v>124</v>
      </c>
      <c r="E160" s="237" t="s">
        <v>232</v>
      </c>
      <c r="F160" s="238" t="s">
        <v>233</v>
      </c>
      <c r="G160" s="239" t="s">
        <v>226</v>
      </c>
      <c r="H160" s="240">
        <v>41.5</v>
      </c>
      <c r="I160" s="241"/>
      <c r="J160" s="242">
        <f>ROUND(I160*H160,2)</f>
        <v>0</v>
      </c>
      <c r="K160" s="238" t="s">
        <v>188</v>
      </c>
      <c r="L160" s="45"/>
      <c r="M160" s="243" t="s">
        <v>1</v>
      </c>
      <c r="N160" s="244" t="s">
        <v>40</v>
      </c>
      <c r="O160" s="92"/>
      <c r="P160" s="245">
        <f>O160*H160</f>
        <v>0</v>
      </c>
      <c r="Q160" s="245">
        <v>0</v>
      </c>
      <c r="R160" s="245">
        <f>Q160*H160</f>
        <v>0</v>
      </c>
      <c r="S160" s="245">
        <v>0.20499999999999999</v>
      </c>
      <c r="T160" s="246">
        <f>S160*H160</f>
        <v>8.5075000000000003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144</v>
      </c>
      <c r="AT160" s="247" t="s">
        <v>124</v>
      </c>
      <c r="AU160" s="247" t="s">
        <v>85</v>
      </c>
      <c r="AY160" s="18" t="s">
        <v>121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83</v>
      </c>
      <c r="BK160" s="248">
        <f>ROUND(I160*H160,2)</f>
        <v>0</v>
      </c>
      <c r="BL160" s="18" t="s">
        <v>144</v>
      </c>
      <c r="BM160" s="247" t="s">
        <v>234</v>
      </c>
    </row>
    <row r="161" s="2" customFormat="1">
      <c r="A161" s="39"/>
      <c r="B161" s="40"/>
      <c r="C161" s="41"/>
      <c r="D161" s="249" t="s">
        <v>131</v>
      </c>
      <c r="E161" s="41"/>
      <c r="F161" s="250" t="s">
        <v>235</v>
      </c>
      <c r="G161" s="41"/>
      <c r="H161" s="41"/>
      <c r="I161" s="145"/>
      <c r="J161" s="41"/>
      <c r="K161" s="41"/>
      <c r="L161" s="45"/>
      <c r="M161" s="251"/>
      <c r="N161" s="252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131</v>
      </c>
      <c r="AU161" s="18" t="s">
        <v>85</v>
      </c>
    </row>
    <row r="162" s="13" customFormat="1">
      <c r="A162" s="13"/>
      <c r="B162" s="253"/>
      <c r="C162" s="254"/>
      <c r="D162" s="249" t="s">
        <v>159</v>
      </c>
      <c r="E162" s="255" t="s">
        <v>1</v>
      </c>
      <c r="F162" s="256" t="s">
        <v>236</v>
      </c>
      <c r="G162" s="254"/>
      <c r="H162" s="257">
        <v>30.5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3" t="s">
        <v>159</v>
      </c>
      <c r="AU162" s="263" t="s">
        <v>85</v>
      </c>
      <c r="AV162" s="13" t="s">
        <v>85</v>
      </c>
      <c r="AW162" s="13" t="s">
        <v>31</v>
      </c>
      <c r="AX162" s="13" t="s">
        <v>75</v>
      </c>
      <c r="AY162" s="263" t="s">
        <v>121</v>
      </c>
    </row>
    <row r="163" s="13" customFormat="1">
      <c r="A163" s="13"/>
      <c r="B163" s="253"/>
      <c r="C163" s="254"/>
      <c r="D163" s="249" t="s">
        <v>159</v>
      </c>
      <c r="E163" s="255" t="s">
        <v>1</v>
      </c>
      <c r="F163" s="256" t="s">
        <v>237</v>
      </c>
      <c r="G163" s="254"/>
      <c r="H163" s="257">
        <v>11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159</v>
      </c>
      <c r="AU163" s="263" t="s">
        <v>85</v>
      </c>
      <c r="AV163" s="13" t="s">
        <v>85</v>
      </c>
      <c r="AW163" s="13" t="s">
        <v>31</v>
      </c>
      <c r="AX163" s="13" t="s">
        <v>75</v>
      </c>
      <c r="AY163" s="263" t="s">
        <v>121</v>
      </c>
    </row>
    <row r="164" s="15" customFormat="1">
      <c r="A164" s="15"/>
      <c r="B164" s="278"/>
      <c r="C164" s="279"/>
      <c r="D164" s="249" t="s">
        <v>159</v>
      </c>
      <c r="E164" s="280" t="s">
        <v>1</v>
      </c>
      <c r="F164" s="281" t="s">
        <v>204</v>
      </c>
      <c r="G164" s="279"/>
      <c r="H164" s="282">
        <v>41.5</v>
      </c>
      <c r="I164" s="283"/>
      <c r="J164" s="279"/>
      <c r="K164" s="279"/>
      <c r="L164" s="284"/>
      <c r="M164" s="285"/>
      <c r="N164" s="286"/>
      <c r="O164" s="286"/>
      <c r="P164" s="286"/>
      <c r="Q164" s="286"/>
      <c r="R164" s="286"/>
      <c r="S164" s="286"/>
      <c r="T164" s="28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8" t="s">
        <v>159</v>
      </c>
      <c r="AU164" s="288" t="s">
        <v>85</v>
      </c>
      <c r="AV164" s="15" t="s">
        <v>144</v>
      </c>
      <c r="AW164" s="15" t="s">
        <v>31</v>
      </c>
      <c r="AX164" s="15" t="s">
        <v>83</v>
      </c>
      <c r="AY164" s="288" t="s">
        <v>121</v>
      </c>
    </row>
    <row r="165" s="2" customFormat="1" ht="21.75" customHeight="1">
      <c r="A165" s="39"/>
      <c r="B165" s="40"/>
      <c r="C165" s="236" t="s">
        <v>238</v>
      </c>
      <c r="D165" s="236" t="s">
        <v>124</v>
      </c>
      <c r="E165" s="237" t="s">
        <v>239</v>
      </c>
      <c r="F165" s="238" t="s">
        <v>240</v>
      </c>
      <c r="G165" s="239" t="s">
        <v>226</v>
      </c>
      <c r="H165" s="240">
        <v>120</v>
      </c>
      <c r="I165" s="241"/>
      <c r="J165" s="242">
        <f>ROUND(I165*H165,2)</f>
        <v>0</v>
      </c>
      <c r="K165" s="238" t="s">
        <v>188</v>
      </c>
      <c r="L165" s="45"/>
      <c r="M165" s="243" t="s">
        <v>1</v>
      </c>
      <c r="N165" s="244" t="s">
        <v>40</v>
      </c>
      <c r="O165" s="92"/>
      <c r="P165" s="245">
        <f>O165*H165</f>
        <v>0</v>
      </c>
      <c r="Q165" s="245">
        <v>0.036900000000000002</v>
      </c>
      <c r="R165" s="245">
        <f>Q165*H165</f>
        <v>4.4279999999999999</v>
      </c>
      <c r="S165" s="245">
        <v>0</v>
      </c>
      <c r="T165" s="24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7" t="s">
        <v>144</v>
      </c>
      <c r="AT165" s="247" t="s">
        <v>124</v>
      </c>
      <c r="AU165" s="247" t="s">
        <v>85</v>
      </c>
      <c r="AY165" s="18" t="s">
        <v>121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8" t="s">
        <v>83</v>
      </c>
      <c r="BK165" s="248">
        <f>ROUND(I165*H165,2)</f>
        <v>0</v>
      </c>
      <c r="BL165" s="18" t="s">
        <v>144</v>
      </c>
      <c r="BM165" s="247" t="s">
        <v>241</v>
      </c>
    </row>
    <row r="166" s="2" customFormat="1">
      <c r="A166" s="39"/>
      <c r="B166" s="40"/>
      <c r="C166" s="41"/>
      <c r="D166" s="249" t="s">
        <v>131</v>
      </c>
      <c r="E166" s="41"/>
      <c r="F166" s="250" t="s">
        <v>242</v>
      </c>
      <c r="G166" s="41"/>
      <c r="H166" s="41"/>
      <c r="I166" s="145"/>
      <c r="J166" s="41"/>
      <c r="K166" s="41"/>
      <c r="L166" s="45"/>
      <c r="M166" s="251"/>
      <c r="N166" s="252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131</v>
      </c>
      <c r="AU166" s="18" t="s">
        <v>85</v>
      </c>
    </row>
    <row r="167" s="13" customFormat="1">
      <c r="A167" s="13"/>
      <c r="B167" s="253"/>
      <c r="C167" s="254"/>
      <c r="D167" s="249" t="s">
        <v>159</v>
      </c>
      <c r="E167" s="255" t="s">
        <v>1</v>
      </c>
      <c r="F167" s="256" t="s">
        <v>243</v>
      </c>
      <c r="G167" s="254"/>
      <c r="H167" s="257">
        <v>120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3" t="s">
        <v>159</v>
      </c>
      <c r="AU167" s="263" t="s">
        <v>85</v>
      </c>
      <c r="AV167" s="13" t="s">
        <v>85</v>
      </c>
      <c r="AW167" s="13" t="s">
        <v>31</v>
      </c>
      <c r="AX167" s="13" t="s">
        <v>83</v>
      </c>
      <c r="AY167" s="263" t="s">
        <v>121</v>
      </c>
    </row>
    <row r="168" s="2" customFormat="1" ht="21.75" customHeight="1">
      <c r="A168" s="39"/>
      <c r="B168" s="40"/>
      <c r="C168" s="236" t="s">
        <v>244</v>
      </c>
      <c r="D168" s="236" t="s">
        <v>124</v>
      </c>
      <c r="E168" s="237" t="s">
        <v>245</v>
      </c>
      <c r="F168" s="238" t="s">
        <v>246</v>
      </c>
      <c r="G168" s="239" t="s">
        <v>247</v>
      </c>
      <c r="H168" s="240">
        <v>68.400000000000006</v>
      </c>
      <c r="I168" s="241"/>
      <c r="J168" s="242">
        <f>ROUND(I168*H168,2)</f>
        <v>0</v>
      </c>
      <c r="K168" s="238" t="s">
        <v>188</v>
      </c>
      <c r="L168" s="45"/>
      <c r="M168" s="243" t="s">
        <v>1</v>
      </c>
      <c r="N168" s="244" t="s">
        <v>40</v>
      </c>
      <c r="O168" s="92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7" t="s">
        <v>144</v>
      </c>
      <c r="AT168" s="247" t="s">
        <v>124</v>
      </c>
      <c r="AU168" s="247" t="s">
        <v>85</v>
      </c>
      <c r="AY168" s="18" t="s">
        <v>121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8" t="s">
        <v>83</v>
      </c>
      <c r="BK168" s="248">
        <f>ROUND(I168*H168,2)</f>
        <v>0</v>
      </c>
      <c r="BL168" s="18" t="s">
        <v>144</v>
      </c>
      <c r="BM168" s="247" t="s">
        <v>248</v>
      </c>
    </row>
    <row r="169" s="2" customFormat="1">
      <c r="A169" s="39"/>
      <c r="B169" s="40"/>
      <c r="C169" s="41"/>
      <c r="D169" s="249" t="s">
        <v>131</v>
      </c>
      <c r="E169" s="41"/>
      <c r="F169" s="250" t="s">
        <v>249</v>
      </c>
      <c r="G169" s="41"/>
      <c r="H169" s="41"/>
      <c r="I169" s="145"/>
      <c r="J169" s="41"/>
      <c r="K169" s="41"/>
      <c r="L169" s="45"/>
      <c r="M169" s="251"/>
      <c r="N169" s="252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131</v>
      </c>
      <c r="AU169" s="18" t="s">
        <v>85</v>
      </c>
    </row>
    <row r="170" s="14" customFormat="1">
      <c r="A170" s="14"/>
      <c r="B170" s="268"/>
      <c r="C170" s="269"/>
      <c r="D170" s="249" t="s">
        <v>159</v>
      </c>
      <c r="E170" s="270" t="s">
        <v>1</v>
      </c>
      <c r="F170" s="271" t="s">
        <v>250</v>
      </c>
      <c r="G170" s="269"/>
      <c r="H170" s="270" t="s">
        <v>1</v>
      </c>
      <c r="I170" s="272"/>
      <c r="J170" s="269"/>
      <c r="K170" s="269"/>
      <c r="L170" s="273"/>
      <c r="M170" s="274"/>
      <c r="N170" s="275"/>
      <c r="O170" s="275"/>
      <c r="P170" s="275"/>
      <c r="Q170" s="275"/>
      <c r="R170" s="275"/>
      <c r="S170" s="275"/>
      <c r="T170" s="27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7" t="s">
        <v>159</v>
      </c>
      <c r="AU170" s="277" t="s">
        <v>85</v>
      </c>
      <c r="AV170" s="14" t="s">
        <v>83</v>
      </c>
      <c r="AW170" s="14" t="s">
        <v>31</v>
      </c>
      <c r="AX170" s="14" t="s">
        <v>75</v>
      </c>
      <c r="AY170" s="277" t="s">
        <v>121</v>
      </c>
    </row>
    <row r="171" s="13" customFormat="1">
      <c r="A171" s="13"/>
      <c r="B171" s="253"/>
      <c r="C171" s="254"/>
      <c r="D171" s="249" t="s">
        <v>159</v>
      </c>
      <c r="E171" s="255" t="s">
        <v>1</v>
      </c>
      <c r="F171" s="256" t="s">
        <v>251</v>
      </c>
      <c r="G171" s="254"/>
      <c r="H171" s="257">
        <v>16.125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3" t="s">
        <v>159</v>
      </c>
      <c r="AU171" s="263" t="s">
        <v>85</v>
      </c>
      <c r="AV171" s="13" t="s">
        <v>85</v>
      </c>
      <c r="AW171" s="13" t="s">
        <v>31</v>
      </c>
      <c r="AX171" s="13" t="s">
        <v>75</v>
      </c>
      <c r="AY171" s="263" t="s">
        <v>121</v>
      </c>
    </row>
    <row r="172" s="13" customFormat="1">
      <c r="A172" s="13"/>
      <c r="B172" s="253"/>
      <c r="C172" s="254"/>
      <c r="D172" s="249" t="s">
        <v>159</v>
      </c>
      <c r="E172" s="255" t="s">
        <v>1</v>
      </c>
      <c r="F172" s="256" t="s">
        <v>252</v>
      </c>
      <c r="G172" s="254"/>
      <c r="H172" s="257">
        <v>0.85499999999999998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3" t="s">
        <v>159</v>
      </c>
      <c r="AU172" s="263" t="s">
        <v>85</v>
      </c>
      <c r="AV172" s="13" t="s">
        <v>85</v>
      </c>
      <c r="AW172" s="13" t="s">
        <v>31</v>
      </c>
      <c r="AX172" s="13" t="s">
        <v>75</v>
      </c>
      <c r="AY172" s="263" t="s">
        <v>121</v>
      </c>
    </row>
    <row r="173" s="13" customFormat="1">
      <c r="A173" s="13"/>
      <c r="B173" s="253"/>
      <c r="C173" s="254"/>
      <c r="D173" s="249" t="s">
        <v>159</v>
      </c>
      <c r="E173" s="255" t="s">
        <v>1</v>
      </c>
      <c r="F173" s="256" t="s">
        <v>253</v>
      </c>
      <c r="G173" s="254"/>
      <c r="H173" s="257">
        <v>9.1500000000000004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3" t="s">
        <v>159</v>
      </c>
      <c r="AU173" s="263" t="s">
        <v>85</v>
      </c>
      <c r="AV173" s="13" t="s">
        <v>85</v>
      </c>
      <c r="AW173" s="13" t="s">
        <v>31</v>
      </c>
      <c r="AX173" s="13" t="s">
        <v>75</v>
      </c>
      <c r="AY173" s="263" t="s">
        <v>121</v>
      </c>
    </row>
    <row r="174" s="13" customFormat="1">
      <c r="A174" s="13"/>
      <c r="B174" s="253"/>
      <c r="C174" s="254"/>
      <c r="D174" s="249" t="s">
        <v>159</v>
      </c>
      <c r="E174" s="255" t="s">
        <v>1</v>
      </c>
      <c r="F174" s="256" t="s">
        <v>254</v>
      </c>
      <c r="G174" s="254"/>
      <c r="H174" s="257">
        <v>2.25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3" t="s">
        <v>159</v>
      </c>
      <c r="AU174" s="263" t="s">
        <v>85</v>
      </c>
      <c r="AV174" s="13" t="s">
        <v>85</v>
      </c>
      <c r="AW174" s="13" t="s">
        <v>31</v>
      </c>
      <c r="AX174" s="13" t="s">
        <v>75</v>
      </c>
      <c r="AY174" s="263" t="s">
        <v>121</v>
      </c>
    </row>
    <row r="175" s="13" customFormat="1">
      <c r="A175" s="13"/>
      <c r="B175" s="253"/>
      <c r="C175" s="254"/>
      <c r="D175" s="249" t="s">
        <v>159</v>
      </c>
      <c r="E175" s="255" t="s">
        <v>1</v>
      </c>
      <c r="F175" s="256" t="s">
        <v>255</v>
      </c>
      <c r="G175" s="254"/>
      <c r="H175" s="257">
        <v>6.9000000000000004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159</v>
      </c>
      <c r="AU175" s="263" t="s">
        <v>85</v>
      </c>
      <c r="AV175" s="13" t="s">
        <v>85</v>
      </c>
      <c r="AW175" s="13" t="s">
        <v>31</v>
      </c>
      <c r="AX175" s="13" t="s">
        <v>75</v>
      </c>
      <c r="AY175" s="263" t="s">
        <v>121</v>
      </c>
    </row>
    <row r="176" s="16" customFormat="1">
      <c r="A176" s="16"/>
      <c r="B176" s="289"/>
      <c r="C176" s="290"/>
      <c r="D176" s="249" t="s">
        <v>159</v>
      </c>
      <c r="E176" s="291" t="s">
        <v>1</v>
      </c>
      <c r="F176" s="292" t="s">
        <v>256</v>
      </c>
      <c r="G176" s="290"/>
      <c r="H176" s="293">
        <v>35.280000000000001</v>
      </c>
      <c r="I176" s="294"/>
      <c r="J176" s="290"/>
      <c r="K176" s="290"/>
      <c r="L176" s="295"/>
      <c r="M176" s="296"/>
      <c r="N176" s="297"/>
      <c r="O176" s="297"/>
      <c r="P176" s="297"/>
      <c r="Q176" s="297"/>
      <c r="R176" s="297"/>
      <c r="S176" s="297"/>
      <c r="T176" s="298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99" t="s">
        <v>159</v>
      </c>
      <c r="AU176" s="299" t="s">
        <v>85</v>
      </c>
      <c r="AV176" s="16" t="s">
        <v>137</v>
      </c>
      <c r="AW176" s="16" t="s">
        <v>31</v>
      </c>
      <c r="AX176" s="16" t="s">
        <v>75</v>
      </c>
      <c r="AY176" s="299" t="s">
        <v>121</v>
      </c>
    </row>
    <row r="177" s="14" customFormat="1">
      <c r="A177" s="14"/>
      <c r="B177" s="268"/>
      <c r="C177" s="269"/>
      <c r="D177" s="249" t="s">
        <v>159</v>
      </c>
      <c r="E177" s="270" t="s">
        <v>1</v>
      </c>
      <c r="F177" s="271" t="s">
        <v>257</v>
      </c>
      <c r="G177" s="269"/>
      <c r="H177" s="270" t="s">
        <v>1</v>
      </c>
      <c r="I177" s="272"/>
      <c r="J177" s="269"/>
      <c r="K177" s="269"/>
      <c r="L177" s="273"/>
      <c r="M177" s="274"/>
      <c r="N177" s="275"/>
      <c r="O177" s="275"/>
      <c r="P177" s="275"/>
      <c r="Q177" s="275"/>
      <c r="R177" s="275"/>
      <c r="S177" s="275"/>
      <c r="T177" s="27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7" t="s">
        <v>159</v>
      </c>
      <c r="AU177" s="277" t="s">
        <v>85</v>
      </c>
      <c r="AV177" s="14" t="s">
        <v>83</v>
      </c>
      <c r="AW177" s="14" t="s">
        <v>31</v>
      </c>
      <c r="AX177" s="14" t="s">
        <v>75</v>
      </c>
      <c r="AY177" s="277" t="s">
        <v>121</v>
      </c>
    </row>
    <row r="178" s="13" customFormat="1">
      <c r="A178" s="13"/>
      <c r="B178" s="253"/>
      <c r="C178" s="254"/>
      <c r="D178" s="249" t="s">
        <v>159</v>
      </c>
      <c r="E178" s="255" t="s">
        <v>1</v>
      </c>
      <c r="F178" s="256" t="s">
        <v>258</v>
      </c>
      <c r="G178" s="254"/>
      <c r="H178" s="257">
        <v>5.9800000000000004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3" t="s">
        <v>159</v>
      </c>
      <c r="AU178" s="263" t="s">
        <v>85</v>
      </c>
      <c r="AV178" s="13" t="s">
        <v>85</v>
      </c>
      <c r="AW178" s="13" t="s">
        <v>31</v>
      </c>
      <c r="AX178" s="13" t="s">
        <v>75</v>
      </c>
      <c r="AY178" s="263" t="s">
        <v>121</v>
      </c>
    </row>
    <row r="179" s="13" customFormat="1">
      <c r="A179" s="13"/>
      <c r="B179" s="253"/>
      <c r="C179" s="254"/>
      <c r="D179" s="249" t="s">
        <v>159</v>
      </c>
      <c r="E179" s="255" t="s">
        <v>1</v>
      </c>
      <c r="F179" s="256" t="s">
        <v>259</v>
      </c>
      <c r="G179" s="254"/>
      <c r="H179" s="257">
        <v>5.04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3" t="s">
        <v>159</v>
      </c>
      <c r="AU179" s="263" t="s">
        <v>85</v>
      </c>
      <c r="AV179" s="13" t="s">
        <v>85</v>
      </c>
      <c r="AW179" s="13" t="s">
        <v>31</v>
      </c>
      <c r="AX179" s="13" t="s">
        <v>75</v>
      </c>
      <c r="AY179" s="263" t="s">
        <v>121</v>
      </c>
    </row>
    <row r="180" s="13" customFormat="1">
      <c r="A180" s="13"/>
      <c r="B180" s="253"/>
      <c r="C180" s="254"/>
      <c r="D180" s="249" t="s">
        <v>159</v>
      </c>
      <c r="E180" s="255" t="s">
        <v>1</v>
      </c>
      <c r="F180" s="256" t="s">
        <v>260</v>
      </c>
      <c r="G180" s="254"/>
      <c r="H180" s="257">
        <v>2.1000000000000001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3" t="s">
        <v>159</v>
      </c>
      <c r="AU180" s="263" t="s">
        <v>85</v>
      </c>
      <c r="AV180" s="13" t="s">
        <v>85</v>
      </c>
      <c r="AW180" s="13" t="s">
        <v>31</v>
      </c>
      <c r="AX180" s="13" t="s">
        <v>75</v>
      </c>
      <c r="AY180" s="263" t="s">
        <v>121</v>
      </c>
    </row>
    <row r="181" s="13" customFormat="1">
      <c r="A181" s="13"/>
      <c r="B181" s="253"/>
      <c r="C181" s="254"/>
      <c r="D181" s="249" t="s">
        <v>159</v>
      </c>
      <c r="E181" s="255" t="s">
        <v>1</v>
      </c>
      <c r="F181" s="256" t="s">
        <v>261</v>
      </c>
      <c r="G181" s="254"/>
      <c r="H181" s="257">
        <v>2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3" t="s">
        <v>159</v>
      </c>
      <c r="AU181" s="263" t="s">
        <v>85</v>
      </c>
      <c r="AV181" s="13" t="s">
        <v>85</v>
      </c>
      <c r="AW181" s="13" t="s">
        <v>31</v>
      </c>
      <c r="AX181" s="13" t="s">
        <v>75</v>
      </c>
      <c r="AY181" s="263" t="s">
        <v>121</v>
      </c>
    </row>
    <row r="182" s="13" customFormat="1">
      <c r="A182" s="13"/>
      <c r="B182" s="253"/>
      <c r="C182" s="254"/>
      <c r="D182" s="249" t="s">
        <v>159</v>
      </c>
      <c r="E182" s="255" t="s">
        <v>1</v>
      </c>
      <c r="F182" s="256" t="s">
        <v>262</v>
      </c>
      <c r="G182" s="254"/>
      <c r="H182" s="257">
        <v>18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3" t="s">
        <v>159</v>
      </c>
      <c r="AU182" s="263" t="s">
        <v>85</v>
      </c>
      <c r="AV182" s="13" t="s">
        <v>85</v>
      </c>
      <c r="AW182" s="13" t="s">
        <v>31</v>
      </c>
      <c r="AX182" s="13" t="s">
        <v>75</v>
      </c>
      <c r="AY182" s="263" t="s">
        <v>121</v>
      </c>
    </row>
    <row r="183" s="16" customFormat="1">
      <c r="A183" s="16"/>
      <c r="B183" s="289"/>
      <c r="C183" s="290"/>
      <c r="D183" s="249" t="s">
        <v>159</v>
      </c>
      <c r="E183" s="291" t="s">
        <v>1</v>
      </c>
      <c r="F183" s="292" t="s">
        <v>256</v>
      </c>
      <c r="G183" s="290"/>
      <c r="H183" s="293">
        <v>33.119999999999997</v>
      </c>
      <c r="I183" s="294"/>
      <c r="J183" s="290"/>
      <c r="K183" s="290"/>
      <c r="L183" s="295"/>
      <c r="M183" s="296"/>
      <c r="N183" s="297"/>
      <c r="O183" s="297"/>
      <c r="P183" s="297"/>
      <c r="Q183" s="297"/>
      <c r="R183" s="297"/>
      <c r="S183" s="297"/>
      <c r="T183" s="298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99" t="s">
        <v>159</v>
      </c>
      <c r="AU183" s="299" t="s">
        <v>85</v>
      </c>
      <c r="AV183" s="16" t="s">
        <v>137</v>
      </c>
      <c r="AW183" s="16" t="s">
        <v>31</v>
      </c>
      <c r="AX183" s="16" t="s">
        <v>75</v>
      </c>
      <c r="AY183" s="299" t="s">
        <v>121</v>
      </c>
    </row>
    <row r="184" s="15" customFormat="1">
      <c r="A184" s="15"/>
      <c r="B184" s="278"/>
      <c r="C184" s="279"/>
      <c r="D184" s="249" t="s">
        <v>159</v>
      </c>
      <c r="E184" s="280" t="s">
        <v>1</v>
      </c>
      <c r="F184" s="281" t="s">
        <v>204</v>
      </c>
      <c r="G184" s="279"/>
      <c r="H184" s="282">
        <v>68.400000000000006</v>
      </c>
      <c r="I184" s="283"/>
      <c r="J184" s="279"/>
      <c r="K184" s="279"/>
      <c r="L184" s="284"/>
      <c r="M184" s="285"/>
      <c r="N184" s="286"/>
      <c r="O184" s="286"/>
      <c r="P184" s="286"/>
      <c r="Q184" s="286"/>
      <c r="R184" s="286"/>
      <c r="S184" s="286"/>
      <c r="T184" s="28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8" t="s">
        <v>159</v>
      </c>
      <c r="AU184" s="288" t="s">
        <v>85</v>
      </c>
      <c r="AV184" s="15" t="s">
        <v>144</v>
      </c>
      <c r="AW184" s="15" t="s">
        <v>31</v>
      </c>
      <c r="AX184" s="15" t="s">
        <v>83</v>
      </c>
      <c r="AY184" s="288" t="s">
        <v>121</v>
      </c>
    </row>
    <row r="185" s="2" customFormat="1" ht="21.75" customHeight="1">
      <c r="A185" s="39"/>
      <c r="B185" s="40"/>
      <c r="C185" s="236" t="s">
        <v>263</v>
      </c>
      <c r="D185" s="236" t="s">
        <v>124</v>
      </c>
      <c r="E185" s="237" t="s">
        <v>264</v>
      </c>
      <c r="F185" s="238" t="s">
        <v>265</v>
      </c>
      <c r="G185" s="239" t="s">
        <v>247</v>
      </c>
      <c r="H185" s="240">
        <v>27.899999999999999</v>
      </c>
      <c r="I185" s="241"/>
      <c r="J185" s="242">
        <f>ROUND(I185*H185,2)</f>
        <v>0</v>
      </c>
      <c r="K185" s="238" t="s">
        <v>188</v>
      </c>
      <c r="L185" s="45"/>
      <c r="M185" s="243" t="s">
        <v>1</v>
      </c>
      <c r="N185" s="244" t="s">
        <v>40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144</v>
      </c>
      <c r="AT185" s="247" t="s">
        <v>124</v>
      </c>
      <c r="AU185" s="247" t="s">
        <v>85</v>
      </c>
      <c r="AY185" s="18" t="s">
        <v>121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83</v>
      </c>
      <c r="BK185" s="248">
        <f>ROUND(I185*H185,2)</f>
        <v>0</v>
      </c>
      <c r="BL185" s="18" t="s">
        <v>144</v>
      </c>
      <c r="BM185" s="247" t="s">
        <v>266</v>
      </c>
    </row>
    <row r="186" s="2" customFormat="1">
      <c r="A186" s="39"/>
      <c r="B186" s="40"/>
      <c r="C186" s="41"/>
      <c r="D186" s="249" t="s">
        <v>131</v>
      </c>
      <c r="E186" s="41"/>
      <c r="F186" s="250" t="s">
        <v>267</v>
      </c>
      <c r="G186" s="41"/>
      <c r="H186" s="41"/>
      <c r="I186" s="145"/>
      <c r="J186" s="41"/>
      <c r="K186" s="41"/>
      <c r="L186" s="45"/>
      <c r="M186" s="251"/>
      <c r="N186" s="252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131</v>
      </c>
      <c r="AU186" s="18" t="s">
        <v>85</v>
      </c>
    </row>
    <row r="187" s="13" customFormat="1">
      <c r="A187" s="13"/>
      <c r="B187" s="253"/>
      <c r="C187" s="254"/>
      <c r="D187" s="249" t="s">
        <v>159</v>
      </c>
      <c r="E187" s="255" t="s">
        <v>1</v>
      </c>
      <c r="F187" s="256" t="s">
        <v>268</v>
      </c>
      <c r="G187" s="254"/>
      <c r="H187" s="257">
        <v>5.5999999999999996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3" t="s">
        <v>159</v>
      </c>
      <c r="AU187" s="263" t="s">
        <v>85</v>
      </c>
      <c r="AV187" s="13" t="s">
        <v>85</v>
      </c>
      <c r="AW187" s="13" t="s">
        <v>31</v>
      </c>
      <c r="AX187" s="13" t="s">
        <v>75</v>
      </c>
      <c r="AY187" s="263" t="s">
        <v>121</v>
      </c>
    </row>
    <row r="188" s="13" customFormat="1">
      <c r="A188" s="13"/>
      <c r="B188" s="253"/>
      <c r="C188" s="254"/>
      <c r="D188" s="249" t="s">
        <v>159</v>
      </c>
      <c r="E188" s="255" t="s">
        <v>1</v>
      </c>
      <c r="F188" s="256" t="s">
        <v>269</v>
      </c>
      <c r="G188" s="254"/>
      <c r="H188" s="257">
        <v>15.300000000000001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3" t="s">
        <v>159</v>
      </c>
      <c r="AU188" s="263" t="s">
        <v>85</v>
      </c>
      <c r="AV188" s="13" t="s">
        <v>85</v>
      </c>
      <c r="AW188" s="13" t="s">
        <v>31</v>
      </c>
      <c r="AX188" s="13" t="s">
        <v>75</v>
      </c>
      <c r="AY188" s="263" t="s">
        <v>121</v>
      </c>
    </row>
    <row r="189" s="13" customFormat="1">
      <c r="A189" s="13"/>
      <c r="B189" s="253"/>
      <c r="C189" s="254"/>
      <c r="D189" s="249" t="s">
        <v>159</v>
      </c>
      <c r="E189" s="255" t="s">
        <v>1</v>
      </c>
      <c r="F189" s="256" t="s">
        <v>270</v>
      </c>
      <c r="G189" s="254"/>
      <c r="H189" s="257">
        <v>7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3" t="s">
        <v>159</v>
      </c>
      <c r="AU189" s="263" t="s">
        <v>85</v>
      </c>
      <c r="AV189" s="13" t="s">
        <v>85</v>
      </c>
      <c r="AW189" s="13" t="s">
        <v>31</v>
      </c>
      <c r="AX189" s="13" t="s">
        <v>75</v>
      </c>
      <c r="AY189" s="263" t="s">
        <v>121</v>
      </c>
    </row>
    <row r="190" s="15" customFormat="1">
      <c r="A190" s="15"/>
      <c r="B190" s="278"/>
      <c r="C190" s="279"/>
      <c r="D190" s="249" t="s">
        <v>159</v>
      </c>
      <c r="E190" s="280" t="s">
        <v>1</v>
      </c>
      <c r="F190" s="281" t="s">
        <v>204</v>
      </c>
      <c r="G190" s="279"/>
      <c r="H190" s="282">
        <v>27.899999999999999</v>
      </c>
      <c r="I190" s="283"/>
      <c r="J190" s="279"/>
      <c r="K190" s="279"/>
      <c r="L190" s="284"/>
      <c r="M190" s="285"/>
      <c r="N190" s="286"/>
      <c r="O190" s="286"/>
      <c r="P190" s="286"/>
      <c r="Q190" s="286"/>
      <c r="R190" s="286"/>
      <c r="S190" s="286"/>
      <c r="T190" s="28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8" t="s">
        <v>159</v>
      </c>
      <c r="AU190" s="288" t="s">
        <v>85</v>
      </c>
      <c r="AV190" s="15" t="s">
        <v>144</v>
      </c>
      <c r="AW190" s="15" t="s">
        <v>31</v>
      </c>
      <c r="AX190" s="15" t="s">
        <v>83</v>
      </c>
      <c r="AY190" s="288" t="s">
        <v>121</v>
      </c>
    </row>
    <row r="191" s="2" customFormat="1" ht="21.75" customHeight="1">
      <c r="A191" s="39"/>
      <c r="B191" s="40"/>
      <c r="C191" s="236" t="s">
        <v>271</v>
      </c>
      <c r="D191" s="236" t="s">
        <v>124</v>
      </c>
      <c r="E191" s="237" t="s">
        <v>272</v>
      </c>
      <c r="F191" s="238" t="s">
        <v>273</v>
      </c>
      <c r="G191" s="239" t="s">
        <v>247</v>
      </c>
      <c r="H191" s="240">
        <v>98.400000000000006</v>
      </c>
      <c r="I191" s="241"/>
      <c r="J191" s="242">
        <f>ROUND(I191*H191,2)</f>
        <v>0</v>
      </c>
      <c r="K191" s="238" t="s">
        <v>188</v>
      </c>
      <c r="L191" s="45"/>
      <c r="M191" s="243" t="s">
        <v>1</v>
      </c>
      <c r="N191" s="244" t="s">
        <v>40</v>
      </c>
      <c r="O191" s="92"/>
      <c r="P191" s="245">
        <f>O191*H191</f>
        <v>0</v>
      </c>
      <c r="Q191" s="245">
        <v>0</v>
      </c>
      <c r="R191" s="245">
        <f>Q191*H191</f>
        <v>0</v>
      </c>
      <c r="S191" s="245">
        <v>0</v>
      </c>
      <c r="T191" s="24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7" t="s">
        <v>144</v>
      </c>
      <c r="AT191" s="247" t="s">
        <v>124</v>
      </c>
      <c r="AU191" s="247" t="s">
        <v>85</v>
      </c>
      <c r="AY191" s="18" t="s">
        <v>121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8" t="s">
        <v>83</v>
      </c>
      <c r="BK191" s="248">
        <f>ROUND(I191*H191,2)</f>
        <v>0</v>
      </c>
      <c r="BL191" s="18" t="s">
        <v>144</v>
      </c>
      <c r="BM191" s="247" t="s">
        <v>274</v>
      </c>
    </row>
    <row r="192" s="2" customFormat="1">
      <c r="A192" s="39"/>
      <c r="B192" s="40"/>
      <c r="C192" s="41"/>
      <c r="D192" s="249" t="s">
        <v>131</v>
      </c>
      <c r="E192" s="41"/>
      <c r="F192" s="250" t="s">
        <v>275</v>
      </c>
      <c r="G192" s="41"/>
      <c r="H192" s="41"/>
      <c r="I192" s="145"/>
      <c r="J192" s="41"/>
      <c r="K192" s="41"/>
      <c r="L192" s="45"/>
      <c r="M192" s="251"/>
      <c r="N192" s="252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131</v>
      </c>
      <c r="AU192" s="18" t="s">
        <v>85</v>
      </c>
    </row>
    <row r="193" s="13" customFormat="1">
      <c r="A193" s="13"/>
      <c r="B193" s="253"/>
      <c r="C193" s="254"/>
      <c r="D193" s="249" t="s">
        <v>159</v>
      </c>
      <c r="E193" s="255" t="s">
        <v>1</v>
      </c>
      <c r="F193" s="256" t="s">
        <v>276</v>
      </c>
      <c r="G193" s="254"/>
      <c r="H193" s="257">
        <v>74.400000000000006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159</v>
      </c>
      <c r="AU193" s="263" t="s">
        <v>85</v>
      </c>
      <c r="AV193" s="13" t="s">
        <v>85</v>
      </c>
      <c r="AW193" s="13" t="s">
        <v>31</v>
      </c>
      <c r="AX193" s="13" t="s">
        <v>75</v>
      </c>
      <c r="AY193" s="263" t="s">
        <v>121</v>
      </c>
    </row>
    <row r="194" s="13" customFormat="1">
      <c r="A194" s="13"/>
      <c r="B194" s="253"/>
      <c r="C194" s="254"/>
      <c r="D194" s="249" t="s">
        <v>159</v>
      </c>
      <c r="E194" s="255" t="s">
        <v>1</v>
      </c>
      <c r="F194" s="256" t="s">
        <v>277</v>
      </c>
      <c r="G194" s="254"/>
      <c r="H194" s="257">
        <v>24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3" t="s">
        <v>159</v>
      </c>
      <c r="AU194" s="263" t="s">
        <v>85</v>
      </c>
      <c r="AV194" s="13" t="s">
        <v>85</v>
      </c>
      <c r="AW194" s="13" t="s">
        <v>31</v>
      </c>
      <c r="AX194" s="13" t="s">
        <v>75</v>
      </c>
      <c r="AY194" s="263" t="s">
        <v>121</v>
      </c>
    </row>
    <row r="195" s="15" customFormat="1">
      <c r="A195" s="15"/>
      <c r="B195" s="278"/>
      <c r="C195" s="279"/>
      <c r="D195" s="249" t="s">
        <v>159</v>
      </c>
      <c r="E195" s="280" t="s">
        <v>1</v>
      </c>
      <c r="F195" s="281" t="s">
        <v>204</v>
      </c>
      <c r="G195" s="279"/>
      <c r="H195" s="282">
        <v>98.400000000000006</v>
      </c>
      <c r="I195" s="283"/>
      <c r="J195" s="279"/>
      <c r="K195" s="279"/>
      <c r="L195" s="284"/>
      <c r="M195" s="285"/>
      <c r="N195" s="286"/>
      <c r="O195" s="286"/>
      <c r="P195" s="286"/>
      <c r="Q195" s="286"/>
      <c r="R195" s="286"/>
      <c r="S195" s="286"/>
      <c r="T195" s="28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88" t="s">
        <v>159</v>
      </c>
      <c r="AU195" s="288" t="s">
        <v>85</v>
      </c>
      <c r="AV195" s="15" t="s">
        <v>144</v>
      </c>
      <c r="AW195" s="15" t="s">
        <v>31</v>
      </c>
      <c r="AX195" s="15" t="s">
        <v>83</v>
      </c>
      <c r="AY195" s="288" t="s">
        <v>121</v>
      </c>
    </row>
    <row r="196" s="2" customFormat="1" ht="33" customHeight="1">
      <c r="A196" s="39"/>
      <c r="B196" s="40"/>
      <c r="C196" s="236" t="s">
        <v>278</v>
      </c>
      <c r="D196" s="236" t="s">
        <v>124</v>
      </c>
      <c r="E196" s="237" t="s">
        <v>279</v>
      </c>
      <c r="F196" s="238" t="s">
        <v>280</v>
      </c>
      <c r="G196" s="239" t="s">
        <v>247</v>
      </c>
      <c r="H196" s="240">
        <v>393.60000000000002</v>
      </c>
      <c r="I196" s="241"/>
      <c r="J196" s="242">
        <f>ROUND(I196*H196,2)</f>
        <v>0</v>
      </c>
      <c r="K196" s="238" t="s">
        <v>188</v>
      </c>
      <c r="L196" s="45"/>
      <c r="M196" s="243" t="s">
        <v>1</v>
      </c>
      <c r="N196" s="244" t="s">
        <v>40</v>
      </c>
      <c r="O196" s="92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7" t="s">
        <v>144</v>
      </c>
      <c r="AT196" s="247" t="s">
        <v>124</v>
      </c>
      <c r="AU196" s="247" t="s">
        <v>85</v>
      </c>
      <c r="AY196" s="18" t="s">
        <v>121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8" t="s">
        <v>83</v>
      </c>
      <c r="BK196" s="248">
        <f>ROUND(I196*H196,2)</f>
        <v>0</v>
      </c>
      <c r="BL196" s="18" t="s">
        <v>144</v>
      </c>
      <c r="BM196" s="247" t="s">
        <v>281</v>
      </c>
    </row>
    <row r="197" s="2" customFormat="1">
      <c r="A197" s="39"/>
      <c r="B197" s="40"/>
      <c r="C197" s="41"/>
      <c r="D197" s="249" t="s">
        <v>131</v>
      </c>
      <c r="E197" s="41"/>
      <c r="F197" s="250" t="s">
        <v>282</v>
      </c>
      <c r="G197" s="41"/>
      <c r="H197" s="41"/>
      <c r="I197" s="145"/>
      <c r="J197" s="41"/>
      <c r="K197" s="41"/>
      <c r="L197" s="45"/>
      <c r="M197" s="251"/>
      <c r="N197" s="252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131</v>
      </c>
      <c r="AU197" s="18" t="s">
        <v>85</v>
      </c>
    </row>
    <row r="198" s="13" customFormat="1">
      <c r="A198" s="13"/>
      <c r="B198" s="253"/>
      <c r="C198" s="254"/>
      <c r="D198" s="249" t="s">
        <v>159</v>
      </c>
      <c r="E198" s="255" t="s">
        <v>1</v>
      </c>
      <c r="F198" s="256" t="s">
        <v>283</v>
      </c>
      <c r="G198" s="254"/>
      <c r="H198" s="257">
        <v>393.60000000000002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3" t="s">
        <v>159</v>
      </c>
      <c r="AU198" s="263" t="s">
        <v>85</v>
      </c>
      <c r="AV198" s="13" t="s">
        <v>85</v>
      </c>
      <c r="AW198" s="13" t="s">
        <v>31</v>
      </c>
      <c r="AX198" s="13" t="s">
        <v>83</v>
      </c>
      <c r="AY198" s="263" t="s">
        <v>121</v>
      </c>
    </row>
    <row r="199" s="2" customFormat="1" ht="21.75" customHeight="1">
      <c r="A199" s="39"/>
      <c r="B199" s="40"/>
      <c r="C199" s="236" t="s">
        <v>8</v>
      </c>
      <c r="D199" s="236" t="s">
        <v>124</v>
      </c>
      <c r="E199" s="237" t="s">
        <v>284</v>
      </c>
      <c r="F199" s="238" t="s">
        <v>285</v>
      </c>
      <c r="G199" s="239" t="s">
        <v>247</v>
      </c>
      <c r="H199" s="240">
        <v>98.400000000000006</v>
      </c>
      <c r="I199" s="241"/>
      <c r="J199" s="242">
        <f>ROUND(I199*H199,2)</f>
        <v>0</v>
      </c>
      <c r="K199" s="238" t="s">
        <v>188</v>
      </c>
      <c r="L199" s="45"/>
      <c r="M199" s="243" t="s">
        <v>1</v>
      </c>
      <c r="N199" s="244" t="s">
        <v>40</v>
      </c>
      <c r="O199" s="92"/>
      <c r="P199" s="245">
        <f>O199*H199</f>
        <v>0</v>
      </c>
      <c r="Q199" s="245">
        <v>0</v>
      </c>
      <c r="R199" s="245">
        <f>Q199*H199</f>
        <v>0</v>
      </c>
      <c r="S199" s="245">
        <v>0</v>
      </c>
      <c r="T199" s="24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7" t="s">
        <v>144</v>
      </c>
      <c r="AT199" s="247" t="s">
        <v>124</v>
      </c>
      <c r="AU199" s="247" t="s">
        <v>85</v>
      </c>
      <c r="AY199" s="18" t="s">
        <v>121</v>
      </c>
      <c r="BE199" s="248">
        <f>IF(N199="základní",J199,0)</f>
        <v>0</v>
      </c>
      <c r="BF199" s="248">
        <f>IF(N199="snížená",J199,0)</f>
        <v>0</v>
      </c>
      <c r="BG199" s="248">
        <f>IF(N199="zákl. přenesená",J199,0)</f>
        <v>0</v>
      </c>
      <c r="BH199" s="248">
        <f>IF(N199="sníž. přenesená",J199,0)</f>
        <v>0</v>
      </c>
      <c r="BI199" s="248">
        <f>IF(N199="nulová",J199,0)</f>
        <v>0</v>
      </c>
      <c r="BJ199" s="18" t="s">
        <v>83</v>
      </c>
      <c r="BK199" s="248">
        <f>ROUND(I199*H199,2)</f>
        <v>0</v>
      </c>
      <c r="BL199" s="18" t="s">
        <v>144</v>
      </c>
      <c r="BM199" s="247" t="s">
        <v>286</v>
      </c>
    </row>
    <row r="200" s="2" customFormat="1">
      <c r="A200" s="39"/>
      <c r="B200" s="40"/>
      <c r="C200" s="41"/>
      <c r="D200" s="249" t="s">
        <v>131</v>
      </c>
      <c r="E200" s="41"/>
      <c r="F200" s="250" t="s">
        <v>287</v>
      </c>
      <c r="G200" s="41"/>
      <c r="H200" s="41"/>
      <c r="I200" s="145"/>
      <c r="J200" s="41"/>
      <c r="K200" s="41"/>
      <c r="L200" s="45"/>
      <c r="M200" s="251"/>
      <c r="N200" s="252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131</v>
      </c>
      <c r="AU200" s="18" t="s">
        <v>85</v>
      </c>
    </row>
    <row r="201" s="2" customFormat="1" ht="21.75" customHeight="1">
      <c r="A201" s="39"/>
      <c r="B201" s="40"/>
      <c r="C201" s="236" t="s">
        <v>288</v>
      </c>
      <c r="D201" s="236" t="s">
        <v>124</v>
      </c>
      <c r="E201" s="237" t="s">
        <v>289</v>
      </c>
      <c r="F201" s="238" t="s">
        <v>290</v>
      </c>
      <c r="G201" s="239" t="s">
        <v>291</v>
      </c>
      <c r="H201" s="240">
        <v>186.96000000000001</v>
      </c>
      <c r="I201" s="241"/>
      <c r="J201" s="242">
        <f>ROUND(I201*H201,2)</f>
        <v>0</v>
      </c>
      <c r="K201" s="238" t="s">
        <v>188</v>
      </c>
      <c r="L201" s="45"/>
      <c r="M201" s="243" t="s">
        <v>1</v>
      </c>
      <c r="N201" s="244" t="s">
        <v>40</v>
      </c>
      <c r="O201" s="92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7" t="s">
        <v>144</v>
      </c>
      <c r="AT201" s="247" t="s">
        <v>124</v>
      </c>
      <c r="AU201" s="247" t="s">
        <v>85</v>
      </c>
      <c r="AY201" s="18" t="s">
        <v>121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8" t="s">
        <v>83</v>
      </c>
      <c r="BK201" s="248">
        <f>ROUND(I201*H201,2)</f>
        <v>0</v>
      </c>
      <c r="BL201" s="18" t="s">
        <v>144</v>
      </c>
      <c r="BM201" s="247" t="s">
        <v>292</v>
      </c>
    </row>
    <row r="202" s="2" customFormat="1">
      <c r="A202" s="39"/>
      <c r="B202" s="40"/>
      <c r="C202" s="41"/>
      <c r="D202" s="249" t="s">
        <v>131</v>
      </c>
      <c r="E202" s="41"/>
      <c r="F202" s="250" t="s">
        <v>293</v>
      </c>
      <c r="G202" s="41"/>
      <c r="H202" s="41"/>
      <c r="I202" s="145"/>
      <c r="J202" s="41"/>
      <c r="K202" s="41"/>
      <c r="L202" s="45"/>
      <c r="M202" s="251"/>
      <c r="N202" s="252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131</v>
      </c>
      <c r="AU202" s="18" t="s">
        <v>85</v>
      </c>
    </row>
    <row r="203" s="13" customFormat="1">
      <c r="A203" s="13"/>
      <c r="B203" s="253"/>
      <c r="C203" s="254"/>
      <c r="D203" s="249" t="s">
        <v>159</v>
      </c>
      <c r="E203" s="255" t="s">
        <v>1</v>
      </c>
      <c r="F203" s="256" t="s">
        <v>294</v>
      </c>
      <c r="G203" s="254"/>
      <c r="H203" s="257">
        <v>186.96000000000001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3" t="s">
        <v>159</v>
      </c>
      <c r="AU203" s="263" t="s">
        <v>85</v>
      </c>
      <c r="AV203" s="13" t="s">
        <v>85</v>
      </c>
      <c r="AW203" s="13" t="s">
        <v>31</v>
      </c>
      <c r="AX203" s="13" t="s">
        <v>83</v>
      </c>
      <c r="AY203" s="263" t="s">
        <v>121</v>
      </c>
    </row>
    <row r="204" s="2" customFormat="1" ht="16.5" customHeight="1">
      <c r="A204" s="39"/>
      <c r="B204" s="40"/>
      <c r="C204" s="236" t="s">
        <v>295</v>
      </c>
      <c r="D204" s="236" t="s">
        <v>124</v>
      </c>
      <c r="E204" s="237" t="s">
        <v>296</v>
      </c>
      <c r="F204" s="238" t="s">
        <v>297</v>
      </c>
      <c r="G204" s="239" t="s">
        <v>247</v>
      </c>
      <c r="H204" s="240">
        <v>98.400000000000006</v>
      </c>
      <c r="I204" s="241"/>
      <c r="J204" s="242">
        <f>ROUND(I204*H204,2)</f>
        <v>0</v>
      </c>
      <c r="K204" s="238" t="s">
        <v>188</v>
      </c>
      <c r="L204" s="45"/>
      <c r="M204" s="243" t="s">
        <v>1</v>
      </c>
      <c r="N204" s="244" t="s">
        <v>40</v>
      </c>
      <c r="O204" s="92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7" t="s">
        <v>144</v>
      </c>
      <c r="AT204" s="247" t="s">
        <v>124</v>
      </c>
      <c r="AU204" s="247" t="s">
        <v>85</v>
      </c>
      <c r="AY204" s="18" t="s">
        <v>121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8" t="s">
        <v>83</v>
      </c>
      <c r="BK204" s="248">
        <f>ROUND(I204*H204,2)</f>
        <v>0</v>
      </c>
      <c r="BL204" s="18" t="s">
        <v>144</v>
      </c>
      <c r="BM204" s="247" t="s">
        <v>298</v>
      </c>
    </row>
    <row r="205" s="2" customFormat="1">
      <c r="A205" s="39"/>
      <c r="B205" s="40"/>
      <c r="C205" s="41"/>
      <c r="D205" s="249" t="s">
        <v>131</v>
      </c>
      <c r="E205" s="41"/>
      <c r="F205" s="250" t="s">
        <v>299</v>
      </c>
      <c r="G205" s="41"/>
      <c r="H205" s="41"/>
      <c r="I205" s="145"/>
      <c r="J205" s="41"/>
      <c r="K205" s="41"/>
      <c r="L205" s="45"/>
      <c r="M205" s="251"/>
      <c r="N205" s="252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131</v>
      </c>
      <c r="AU205" s="18" t="s">
        <v>85</v>
      </c>
    </row>
    <row r="206" s="2" customFormat="1" ht="21.75" customHeight="1">
      <c r="A206" s="39"/>
      <c r="B206" s="40"/>
      <c r="C206" s="236" t="s">
        <v>300</v>
      </c>
      <c r="D206" s="236" t="s">
        <v>124</v>
      </c>
      <c r="E206" s="237" t="s">
        <v>301</v>
      </c>
      <c r="F206" s="238" t="s">
        <v>302</v>
      </c>
      <c r="G206" s="239" t="s">
        <v>187</v>
      </c>
      <c r="H206" s="240">
        <v>292.875</v>
      </c>
      <c r="I206" s="241"/>
      <c r="J206" s="242">
        <f>ROUND(I206*H206,2)</f>
        <v>0</v>
      </c>
      <c r="K206" s="238" t="s">
        <v>188</v>
      </c>
      <c r="L206" s="45"/>
      <c r="M206" s="243" t="s">
        <v>1</v>
      </c>
      <c r="N206" s="244" t="s">
        <v>40</v>
      </c>
      <c r="O206" s="92"/>
      <c r="P206" s="245">
        <f>O206*H206</f>
        <v>0</v>
      </c>
      <c r="Q206" s="245">
        <v>0</v>
      </c>
      <c r="R206" s="245">
        <f>Q206*H206</f>
        <v>0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144</v>
      </c>
      <c r="AT206" s="247" t="s">
        <v>124</v>
      </c>
      <c r="AU206" s="247" t="s">
        <v>85</v>
      </c>
      <c r="AY206" s="18" t="s">
        <v>121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83</v>
      </c>
      <c r="BK206" s="248">
        <f>ROUND(I206*H206,2)</f>
        <v>0</v>
      </c>
      <c r="BL206" s="18" t="s">
        <v>144</v>
      </c>
      <c r="BM206" s="247" t="s">
        <v>303</v>
      </c>
    </row>
    <row r="207" s="2" customFormat="1">
      <c r="A207" s="39"/>
      <c r="B207" s="40"/>
      <c r="C207" s="41"/>
      <c r="D207" s="249" t="s">
        <v>131</v>
      </c>
      <c r="E207" s="41"/>
      <c r="F207" s="250" t="s">
        <v>304</v>
      </c>
      <c r="G207" s="41"/>
      <c r="H207" s="41"/>
      <c r="I207" s="145"/>
      <c r="J207" s="41"/>
      <c r="K207" s="41"/>
      <c r="L207" s="45"/>
      <c r="M207" s="251"/>
      <c r="N207" s="252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131</v>
      </c>
      <c r="AU207" s="18" t="s">
        <v>85</v>
      </c>
    </row>
    <row r="208" s="13" customFormat="1">
      <c r="A208" s="13"/>
      <c r="B208" s="253"/>
      <c r="C208" s="254"/>
      <c r="D208" s="249" t="s">
        <v>159</v>
      </c>
      <c r="E208" s="255" t="s">
        <v>1</v>
      </c>
      <c r="F208" s="256" t="s">
        <v>305</v>
      </c>
      <c r="G208" s="254"/>
      <c r="H208" s="257">
        <v>107.5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3" t="s">
        <v>159</v>
      </c>
      <c r="AU208" s="263" t="s">
        <v>85</v>
      </c>
      <c r="AV208" s="13" t="s">
        <v>85</v>
      </c>
      <c r="AW208" s="13" t="s">
        <v>31</v>
      </c>
      <c r="AX208" s="13" t="s">
        <v>75</v>
      </c>
      <c r="AY208" s="263" t="s">
        <v>121</v>
      </c>
    </row>
    <row r="209" s="13" customFormat="1">
      <c r="A209" s="13"/>
      <c r="B209" s="253"/>
      <c r="C209" s="254"/>
      <c r="D209" s="249" t="s">
        <v>159</v>
      </c>
      <c r="E209" s="255" t="s">
        <v>1</v>
      </c>
      <c r="F209" s="256" t="s">
        <v>306</v>
      </c>
      <c r="G209" s="254"/>
      <c r="H209" s="257">
        <v>5.7000000000000002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3" t="s">
        <v>159</v>
      </c>
      <c r="AU209" s="263" t="s">
        <v>85</v>
      </c>
      <c r="AV209" s="13" t="s">
        <v>85</v>
      </c>
      <c r="AW209" s="13" t="s">
        <v>31</v>
      </c>
      <c r="AX209" s="13" t="s">
        <v>75</v>
      </c>
      <c r="AY209" s="263" t="s">
        <v>121</v>
      </c>
    </row>
    <row r="210" s="13" customFormat="1">
      <c r="A210" s="13"/>
      <c r="B210" s="253"/>
      <c r="C210" s="254"/>
      <c r="D210" s="249" t="s">
        <v>159</v>
      </c>
      <c r="E210" s="255" t="s">
        <v>1</v>
      </c>
      <c r="F210" s="256" t="s">
        <v>307</v>
      </c>
      <c r="G210" s="254"/>
      <c r="H210" s="257">
        <v>46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3" t="s">
        <v>159</v>
      </c>
      <c r="AU210" s="263" t="s">
        <v>85</v>
      </c>
      <c r="AV210" s="13" t="s">
        <v>85</v>
      </c>
      <c r="AW210" s="13" t="s">
        <v>31</v>
      </c>
      <c r="AX210" s="13" t="s">
        <v>75</v>
      </c>
      <c r="AY210" s="263" t="s">
        <v>121</v>
      </c>
    </row>
    <row r="211" s="13" customFormat="1">
      <c r="A211" s="13"/>
      <c r="B211" s="253"/>
      <c r="C211" s="254"/>
      <c r="D211" s="249" t="s">
        <v>159</v>
      </c>
      <c r="E211" s="255" t="s">
        <v>1</v>
      </c>
      <c r="F211" s="256" t="s">
        <v>308</v>
      </c>
      <c r="G211" s="254"/>
      <c r="H211" s="257">
        <v>61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3" t="s">
        <v>159</v>
      </c>
      <c r="AU211" s="263" t="s">
        <v>85</v>
      </c>
      <c r="AV211" s="13" t="s">
        <v>85</v>
      </c>
      <c r="AW211" s="13" t="s">
        <v>31</v>
      </c>
      <c r="AX211" s="13" t="s">
        <v>75</v>
      </c>
      <c r="AY211" s="263" t="s">
        <v>121</v>
      </c>
    </row>
    <row r="212" s="13" customFormat="1">
      <c r="A212" s="13"/>
      <c r="B212" s="253"/>
      <c r="C212" s="254"/>
      <c r="D212" s="249" t="s">
        <v>159</v>
      </c>
      <c r="E212" s="255" t="s">
        <v>1</v>
      </c>
      <c r="F212" s="256" t="s">
        <v>309</v>
      </c>
      <c r="G212" s="254"/>
      <c r="H212" s="257">
        <v>15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3" t="s">
        <v>159</v>
      </c>
      <c r="AU212" s="263" t="s">
        <v>85</v>
      </c>
      <c r="AV212" s="13" t="s">
        <v>85</v>
      </c>
      <c r="AW212" s="13" t="s">
        <v>31</v>
      </c>
      <c r="AX212" s="13" t="s">
        <v>75</v>
      </c>
      <c r="AY212" s="263" t="s">
        <v>121</v>
      </c>
    </row>
    <row r="213" s="16" customFormat="1">
      <c r="A213" s="16"/>
      <c r="B213" s="289"/>
      <c r="C213" s="290"/>
      <c r="D213" s="249" t="s">
        <v>159</v>
      </c>
      <c r="E213" s="291" t="s">
        <v>1</v>
      </c>
      <c r="F213" s="292" t="s">
        <v>256</v>
      </c>
      <c r="G213" s="290"/>
      <c r="H213" s="293">
        <v>235.19999999999999</v>
      </c>
      <c r="I213" s="294"/>
      <c r="J213" s="290"/>
      <c r="K213" s="290"/>
      <c r="L213" s="295"/>
      <c r="M213" s="296"/>
      <c r="N213" s="297"/>
      <c r="O213" s="297"/>
      <c r="P213" s="297"/>
      <c r="Q213" s="297"/>
      <c r="R213" s="297"/>
      <c r="S213" s="297"/>
      <c r="T213" s="298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99" t="s">
        <v>159</v>
      </c>
      <c r="AU213" s="299" t="s">
        <v>85</v>
      </c>
      <c r="AV213" s="16" t="s">
        <v>137</v>
      </c>
      <c r="AW213" s="16" t="s">
        <v>31</v>
      </c>
      <c r="AX213" s="16" t="s">
        <v>75</v>
      </c>
      <c r="AY213" s="299" t="s">
        <v>121</v>
      </c>
    </row>
    <row r="214" s="13" customFormat="1">
      <c r="A214" s="13"/>
      <c r="B214" s="253"/>
      <c r="C214" s="254"/>
      <c r="D214" s="249" t="s">
        <v>159</v>
      </c>
      <c r="E214" s="255" t="s">
        <v>1</v>
      </c>
      <c r="F214" s="256" t="s">
        <v>310</v>
      </c>
      <c r="G214" s="254"/>
      <c r="H214" s="257">
        <v>15.6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3" t="s">
        <v>159</v>
      </c>
      <c r="AU214" s="263" t="s">
        <v>85</v>
      </c>
      <c r="AV214" s="13" t="s">
        <v>85</v>
      </c>
      <c r="AW214" s="13" t="s">
        <v>31</v>
      </c>
      <c r="AX214" s="13" t="s">
        <v>75</v>
      </c>
      <c r="AY214" s="263" t="s">
        <v>121</v>
      </c>
    </row>
    <row r="215" s="13" customFormat="1">
      <c r="A215" s="13"/>
      <c r="B215" s="253"/>
      <c r="C215" s="254"/>
      <c r="D215" s="249" t="s">
        <v>159</v>
      </c>
      <c r="E215" s="255" t="s">
        <v>1</v>
      </c>
      <c r="F215" s="256" t="s">
        <v>311</v>
      </c>
      <c r="G215" s="254"/>
      <c r="H215" s="257">
        <v>7.5999999999999996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3" t="s">
        <v>159</v>
      </c>
      <c r="AU215" s="263" t="s">
        <v>85</v>
      </c>
      <c r="AV215" s="13" t="s">
        <v>85</v>
      </c>
      <c r="AW215" s="13" t="s">
        <v>31</v>
      </c>
      <c r="AX215" s="13" t="s">
        <v>75</v>
      </c>
      <c r="AY215" s="263" t="s">
        <v>121</v>
      </c>
    </row>
    <row r="216" s="13" customFormat="1">
      <c r="A216" s="13"/>
      <c r="B216" s="253"/>
      <c r="C216" s="254"/>
      <c r="D216" s="249" t="s">
        <v>159</v>
      </c>
      <c r="E216" s="255" t="s">
        <v>1</v>
      </c>
      <c r="F216" s="256" t="s">
        <v>312</v>
      </c>
      <c r="G216" s="254"/>
      <c r="H216" s="257">
        <v>19.949999999999999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3" t="s">
        <v>159</v>
      </c>
      <c r="AU216" s="263" t="s">
        <v>85</v>
      </c>
      <c r="AV216" s="13" t="s">
        <v>85</v>
      </c>
      <c r="AW216" s="13" t="s">
        <v>31</v>
      </c>
      <c r="AX216" s="13" t="s">
        <v>75</v>
      </c>
      <c r="AY216" s="263" t="s">
        <v>121</v>
      </c>
    </row>
    <row r="217" s="13" customFormat="1">
      <c r="A217" s="13"/>
      <c r="B217" s="253"/>
      <c r="C217" s="254"/>
      <c r="D217" s="249" t="s">
        <v>159</v>
      </c>
      <c r="E217" s="255" t="s">
        <v>1</v>
      </c>
      <c r="F217" s="256" t="s">
        <v>313</v>
      </c>
      <c r="G217" s="254"/>
      <c r="H217" s="257">
        <v>10.675000000000001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3" t="s">
        <v>159</v>
      </c>
      <c r="AU217" s="263" t="s">
        <v>85</v>
      </c>
      <c r="AV217" s="13" t="s">
        <v>85</v>
      </c>
      <c r="AW217" s="13" t="s">
        <v>31</v>
      </c>
      <c r="AX217" s="13" t="s">
        <v>75</v>
      </c>
      <c r="AY217" s="263" t="s">
        <v>121</v>
      </c>
    </row>
    <row r="218" s="13" customFormat="1">
      <c r="A218" s="13"/>
      <c r="B218" s="253"/>
      <c r="C218" s="254"/>
      <c r="D218" s="249" t="s">
        <v>159</v>
      </c>
      <c r="E218" s="255" t="s">
        <v>1</v>
      </c>
      <c r="F218" s="256" t="s">
        <v>314</v>
      </c>
      <c r="G218" s="254"/>
      <c r="H218" s="257">
        <v>3.8500000000000001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3" t="s">
        <v>159</v>
      </c>
      <c r="AU218" s="263" t="s">
        <v>85</v>
      </c>
      <c r="AV218" s="13" t="s">
        <v>85</v>
      </c>
      <c r="AW218" s="13" t="s">
        <v>31</v>
      </c>
      <c r="AX218" s="13" t="s">
        <v>75</v>
      </c>
      <c r="AY218" s="263" t="s">
        <v>121</v>
      </c>
    </row>
    <row r="219" s="16" customFormat="1">
      <c r="A219" s="16"/>
      <c r="B219" s="289"/>
      <c r="C219" s="290"/>
      <c r="D219" s="249" t="s">
        <v>159</v>
      </c>
      <c r="E219" s="291" t="s">
        <v>1</v>
      </c>
      <c r="F219" s="292" t="s">
        <v>256</v>
      </c>
      <c r="G219" s="290"/>
      <c r="H219" s="293">
        <v>57.675000000000004</v>
      </c>
      <c r="I219" s="294"/>
      <c r="J219" s="290"/>
      <c r="K219" s="290"/>
      <c r="L219" s="295"/>
      <c r="M219" s="296"/>
      <c r="N219" s="297"/>
      <c r="O219" s="297"/>
      <c r="P219" s="297"/>
      <c r="Q219" s="297"/>
      <c r="R219" s="297"/>
      <c r="S219" s="297"/>
      <c r="T219" s="298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99" t="s">
        <v>159</v>
      </c>
      <c r="AU219" s="299" t="s">
        <v>85</v>
      </c>
      <c r="AV219" s="16" t="s">
        <v>137</v>
      </c>
      <c r="AW219" s="16" t="s">
        <v>31</v>
      </c>
      <c r="AX219" s="16" t="s">
        <v>75</v>
      </c>
      <c r="AY219" s="299" t="s">
        <v>121</v>
      </c>
    </row>
    <row r="220" s="15" customFormat="1">
      <c r="A220" s="15"/>
      <c r="B220" s="278"/>
      <c r="C220" s="279"/>
      <c r="D220" s="249" t="s">
        <v>159</v>
      </c>
      <c r="E220" s="280" t="s">
        <v>1</v>
      </c>
      <c r="F220" s="281" t="s">
        <v>204</v>
      </c>
      <c r="G220" s="279"/>
      <c r="H220" s="282">
        <v>292.875</v>
      </c>
      <c r="I220" s="283"/>
      <c r="J220" s="279"/>
      <c r="K220" s="279"/>
      <c r="L220" s="284"/>
      <c r="M220" s="285"/>
      <c r="N220" s="286"/>
      <c r="O220" s="286"/>
      <c r="P220" s="286"/>
      <c r="Q220" s="286"/>
      <c r="R220" s="286"/>
      <c r="S220" s="286"/>
      <c r="T220" s="28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88" t="s">
        <v>159</v>
      </c>
      <c r="AU220" s="288" t="s">
        <v>85</v>
      </c>
      <c r="AV220" s="15" t="s">
        <v>144</v>
      </c>
      <c r="AW220" s="15" t="s">
        <v>31</v>
      </c>
      <c r="AX220" s="15" t="s">
        <v>83</v>
      </c>
      <c r="AY220" s="288" t="s">
        <v>121</v>
      </c>
    </row>
    <row r="221" s="12" customFormat="1" ht="22.8" customHeight="1">
      <c r="A221" s="12"/>
      <c r="B221" s="220"/>
      <c r="C221" s="221"/>
      <c r="D221" s="222" t="s">
        <v>74</v>
      </c>
      <c r="E221" s="234" t="s">
        <v>144</v>
      </c>
      <c r="F221" s="234" t="s">
        <v>315</v>
      </c>
      <c r="G221" s="221"/>
      <c r="H221" s="221"/>
      <c r="I221" s="224"/>
      <c r="J221" s="235">
        <f>BK221</f>
        <v>0</v>
      </c>
      <c r="K221" s="221"/>
      <c r="L221" s="226"/>
      <c r="M221" s="227"/>
      <c r="N221" s="228"/>
      <c r="O221" s="228"/>
      <c r="P221" s="229">
        <v>0</v>
      </c>
      <c r="Q221" s="228"/>
      <c r="R221" s="229">
        <v>0</v>
      </c>
      <c r="S221" s="228"/>
      <c r="T221" s="230"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31" t="s">
        <v>83</v>
      </c>
      <c r="AT221" s="232" t="s">
        <v>74</v>
      </c>
      <c r="AU221" s="232" t="s">
        <v>83</v>
      </c>
      <c r="AY221" s="231" t="s">
        <v>121</v>
      </c>
      <c r="BK221" s="233">
        <v>0</v>
      </c>
    </row>
    <row r="222" s="12" customFormat="1" ht="22.8" customHeight="1">
      <c r="A222" s="12"/>
      <c r="B222" s="220"/>
      <c r="C222" s="221"/>
      <c r="D222" s="222" t="s">
        <v>74</v>
      </c>
      <c r="E222" s="234" t="s">
        <v>120</v>
      </c>
      <c r="F222" s="234" t="s">
        <v>316</v>
      </c>
      <c r="G222" s="221"/>
      <c r="H222" s="221"/>
      <c r="I222" s="224"/>
      <c r="J222" s="235">
        <f>BK222</f>
        <v>0</v>
      </c>
      <c r="K222" s="221"/>
      <c r="L222" s="226"/>
      <c r="M222" s="227"/>
      <c r="N222" s="228"/>
      <c r="O222" s="228"/>
      <c r="P222" s="229">
        <f>SUM(P223:P288)</f>
        <v>0</v>
      </c>
      <c r="Q222" s="228"/>
      <c r="R222" s="229">
        <f>SUM(R223:R288)</f>
        <v>52.823776000000002</v>
      </c>
      <c r="S222" s="228"/>
      <c r="T222" s="230">
        <f>SUM(T223:T288)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31" t="s">
        <v>83</v>
      </c>
      <c r="AT222" s="232" t="s">
        <v>74</v>
      </c>
      <c r="AU222" s="232" t="s">
        <v>83</v>
      </c>
      <c r="AY222" s="231" t="s">
        <v>121</v>
      </c>
      <c r="BK222" s="233">
        <f>SUM(BK223:BK288)</f>
        <v>0</v>
      </c>
    </row>
    <row r="223" s="2" customFormat="1" ht="21.75" customHeight="1">
      <c r="A223" s="39"/>
      <c r="B223" s="40"/>
      <c r="C223" s="236" t="s">
        <v>317</v>
      </c>
      <c r="D223" s="236" t="s">
        <v>124</v>
      </c>
      <c r="E223" s="237" t="s">
        <v>318</v>
      </c>
      <c r="F223" s="238" t="s">
        <v>319</v>
      </c>
      <c r="G223" s="239" t="s">
        <v>187</v>
      </c>
      <c r="H223" s="240">
        <v>235.19999999999999</v>
      </c>
      <c r="I223" s="241"/>
      <c r="J223" s="242">
        <f>ROUND(I223*H223,2)</f>
        <v>0</v>
      </c>
      <c r="K223" s="238" t="s">
        <v>188</v>
      </c>
      <c r="L223" s="45"/>
      <c r="M223" s="243" t="s">
        <v>1</v>
      </c>
      <c r="N223" s="244" t="s">
        <v>40</v>
      </c>
      <c r="O223" s="92"/>
      <c r="P223" s="245">
        <f>O223*H223</f>
        <v>0</v>
      </c>
      <c r="Q223" s="245">
        <v>0</v>
      </c>
      <c r="R223" s="245">
        <f>Q223*H223</f>
        <v>0</v>
      </c>
      <c r="S223" s="245">
        <v>0</v>
      </c>
      <c r="T223" s="24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7" t="s">
        <v>144</v>
      </c>
      <c r="AT223" s="247" t="s">
        <v>124</v>
      </c>
      <c r="AU223" s="247" t="s">
        <v>85</v>
      </c>
      <c r="AY223" s="18" t="s">
        <v>121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8" t="s">
        <v>83</v>
      </c>
      <c r="BK223" s="248">
        <f>ROUND(I223*H223,2)</f>
        <v>0</v>
      </c>
      <c r="BL223" s="18" t="s">
        <v>144</v>
      </c>
      <c r="BM223" s="247" t="s">
        <v>320</v>
      </c>
    </row>
    <row r="224" s="2" customFormat="1">
      <c r="A224" s="39"/>
      <c r="B224" s="40"/>
      <c r="C224" s="41"/>
      <c r="D224" s="249" t="s">
        <v>131</v>
      </c>
      <c r="E224" s="41"/>
      <c r="F224" s="250" t="s">
        <v>321</v>
      </c>
      <c r="G224" s="41"/>
      <c r="H224" s="41"/>
      <c r="I224" s="145"/>
      <c r="J224" s="41"/>
      <c r="K224" s="41"/>
      <c r="L224" s="45"/>
      <c r="M224" s="251"/>
      <c r="N224" s="252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131</v>
      </c>
      <c r="AU224" s="18" t="s">
        <v>85</v>
      </c>
    </row>
    <row r="225" s="13" customFormat="1">
      <c r="A225" s="13"/>
      <c r="B225" s="253"/>
      <c r="C225" s="254"/>
      <c r="D225" s="249" t="s">
        <v>159</v>
      </c>
      <c r="E225" s="255" t="s">
        <v>1</v>
      </c>
      <c r="F225" s="256" t="s">
        <v>322</v>
      </c>
      <c r="G225" s="254"/>
      <c r="H225" s="257">
        <v>235.19999999999999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3" t="s">
        <v>159</v>
      </c>
      <c r="AU225" s="263" t="s">
        <v>85</v>
      </c>
      <c r="AV225" s="13" t="s">
        <v>85</v>
      </c>
      <c r="AW225" s="13" t="s">
        <v>31</v>
      </c>
      <c r="AX225" s="13" t="s">
        <v>83</v>
      </c>
      <c r="AY225" s="263" t="s">
        <v>121</v>
      </c>
    </row>
    <row r="226" s="2" customFormat="1" ht="21.75" customHeight="1">
      <c r="A226" s="39"/>
      <c r="B226" s="40"/>
      <c r="C226" s="236" t="s">
        <v>323</v>
      </c>
      <c r="D226" s="236" t="s">
        <v>124</v>
      </c>
      <c r="E226" s="237" t="s">
        <v>324</v>
      </c>
      <c r="F226" s="238" t="s">
        <v>325</v>
      </c>
      <c r="G226" s="239" t="s">
        <v>187</v>
      </c>
      <c r="H226" s="240">
        <v>46</v>
      </c>
      <c r="I226" s="241"/>
      <c r="J226" s="242">
        <f>ROUND(I226*H226,2)</f>
        <v>0</v>
      </c>
      <c r="K226" s="238" t="s">
        <v>188</v>
      </c>
      <c r="L226" s="45"/>
      <c r="M226" s="243" t="s">
        <v>1</v>
      </c>
      <c r="N226" s="244" t="s">
        <v>40</v>
      </c>
      <c r="O226" s="92"/>
      <c r="P226" s="245">
        <f>O226*H226</f>
        <v>0</v>
      </c>
      <c r="Q226" s="245">
        <v>0</v>
      </c>
      <c r="R226" s="245">
        <f>Q226*H226</f>
        <v>0</v>
      </c>
      <c r="S226" s="245">
        <v>0</v>
      </c>
      <c r="T226" s="24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7" t="s">
        <v>144</v>
      </c>
      <c r="AT226" s="247" t="s">
        <v>124</v>
      </c>
      <c r="AU226" s="247" t="s">
        <v>85</v>
      </c>
      <c r="AY226" s="18" t="s">
        <v>121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8" t="s">
        <v>83</v>
      </c>
      <c r="BK226" s="248">
        <f>ROUND(I226*H226,2)</f>
        <v>0</v>
      </c>
      <c r="BL226" s="18" t="s">
        <v>144</v>
      </c>
      <c r="BM226" s="247" t="s">
        <v>326</v>
      </c>
    </row>
    <row r="227" s="13" customFormat="1">
      <c r="A227" s="13"/>
      <c r="B227" s="253"/>
      <c r="C227" s="254"/>
      <c r="D227" s="249" t="s">
        <v>159</v>
      </c>
      <c r="E227" s="255" t="s">
        <v>1</v>
      </c>
      <c r="F227" s="256" t="s">
        <v>307</v>
      </c>
      <c r="G227" s="254"/>
      <c r="H227" s="257">
        <v>46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3" t="s">
        <v>159</v>
      </c>
      <c r="AU227" s="263" t="s">
        <v>85</v>
      </c>
      <c r="AV227" s="13" t="s">
        <v>85</v>
      </c>
      <c r="AW227" s="13" t="s">
        <v>31</v>
      </c>
      <c r="AX227" s="13" t="s">
        <v>83</v>
      </c>
      <c r="AY227" s="263" t="s">
        <v>121</v>
      </c>
    </row>
    <row r="228" s="2" customFormat="1" ht="21.75" customHeight="1">
      <c r="A228" s="39"/>
      <c r="B228" s="40"/>
      <c r="C228" s="236" t="s">
        <v>7</v>
      </c>
      <c r="D228" s="236" t="s">
        <v>124</v>
      </c>
      <c r="E228" s="237" t="s">
        <v>327</v>
      </c>
      <c r="F228" s="238" t="s">
        <v>328</v>
      </c>
      <c r="G228" s="239" t="s">
        <v>187</v>
      </c>
      <c r="H228" s="240">
        <v>46</v>
      </c>
      <c r="I228" s="241"/>
      <c r="J228" s="242">
        <f>ROUND(I228*H228,2)</f>
        <v>0</v>
      </c>
      <c r="K228" s="238" t="s">
        <v>1</v>
      </c>
      <c r="L228" s="45"/>
      <c r="M228" s="243" t="s">
        <v>1</v>
      </c>
      <c r="N228" s="244" t="s">
        <v>40</v>
      </c>
      <c r="O228" s="92"/>
      <c r="P228" s="245">
        <f>O228*H228</f>
        <v>0</v>
      </c>
      <c r="Q228" s="245">
        <v>0</v>
      </c>
      <c r="R228" s="245">
        <f>Q228*H228</f>
        <v>0</v>
      </c>
      <c r="S228" s="245">
        <v>0</v>
      </c>
      <c r="T228" s="24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7" t="s">
        <v>144</v>
      </c>
      <c r="AT228" s="247" t="s">
        <v>124</v>
      </c>
      <c r="AU228" s="247" t="s">
        <v>85</v>
      </c>
      <c r="AY228" s="18" t="s">
        <v>121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8" t="s">
        <v>83</v>
      </c>
      <c r="BK228" s="248">
        <f>ROUND(I228*H228,2)</f>
        <v>0</v>
      </c>
      <c r="BL228" s="18" t="s">
        <v>144</v>
      </c>
      <c r="BM228" s="247" t="s">
        <v>329</v>
      </c>
    </row>
    <row r="229" s="13" customFormat="1">
      <c r="A229" s="13"/>
      <c r="B229" s="253"/>
      <c r="C229" s="254"/>
      <c r="D229" s="249" t="s">
        <v>159</v>
      </c>
      <c r="E229" s="255" t="s">
        <v>1</v>
      </c>
      <c r="F229" s="256" t="s">
        <v>330</v>
      </c>
      <c r="G229" s="254"/>
      <c r="H229" s="257">
        <v>46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3" t="s">
        <v>159</v>
      </c>
      <c r="AU229" s="263" t="s">
        <v>85</v>
      </c>
      <c r="AV229" s="13" t="s">
        <v>85</v>
      </c>
      <c r="AW229" s="13" t="s">
        <v>31</v>
      </c>
      <c r="AX229" s="13" t="s">
        <v>83</v>
      </c>
      <c r="AY229" s="263" t="s">
        <v>121</v>
      </c>
    </row>
    <row r="230" s="2" customFormat="1" ht="16.5" customHeight="1">
      <c r="A230" s="39"/>
      <c r="B230" s="40"/>
      <c r="C230" s="236" t="s">
        <v>331</v>
      </c>
      <c r="D230" s="236" t="s">
        <v>124</v>
      </c>
      <c r="E230" s="237" t="s">
        <v>332</v>
      </c>
      <c r="F230" s="238" t="s">
        <v>333</v>
      </c>
      <c r="G230" s="239" t="s">
        <v>187</v>
      </c>
      <c r="H230" s="240">
        <v>176.19999999999999</v>
      </c>
      <c r="I230" s="241"/>
      <c r="J230" s="242">
        <f>ROUND(I230*H230,2)</f>
        <v>0</v>
      </c>
      <c r="K230" s="238" t="s">
        <v>188</v>
      </c>
      <c r="L230" s="45"/>
      <c r="M230" s="243" t="s">
        <v>1</v>
      </c>
      <c r="N230" s="244" t="s">
        <v>40</v>
      </c>
      <c r="O230" s="92"/>
      <c r="P230" s="245">
        <f>O230*H230</f>
        <v>0</v>
      </c>
      <c r="Q230" s="245">
        <v>0</v>
      </c>
      <c r="R230" s="245">
        <f>Q230*H230</f>
        <v>0</v>
      </c>
      <c r="S230" s="245">
        <v>0</v>
      </c>
      <c r="T230" s="24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7" t="s">
        <v>144</v>
      </c>
      <c r="AT230" s="247" t="s">
        <v>124</v>
      </c>
      <c r="AU230" s="247" t="s">
        <v>85</v>
      </c>
      <c r="AY230" s="18" t="s">
        <v>121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18" t="s">
        <v>83</v>
      </c>
      <c r="BK230" s="248">
        <f>ROUND(I230*H230,2)</f>
        <v>0</v>
      </c>
      <c r="BL230" s="18" t="s">
        <v>144</v>
      </c>
      <c r="BM230" s="247" t="s">
        <v>334</v>
      </c>
    </row>
    <row r="231" s="2" customFormat="1">
      <c r="A231" s="39"/>
      <c r="B231" s="40"/>
      <c r="C231" s="41"/>
      <c r="D231" s="249" t="s">
        <v>131</v>
      </c>
      <c r="E231" s="41"/>
      <c r="F231" s="250" t="s">
        <v>335</v>
      </c>
      <c r="G231" s="41"/>
      <c r="H231" s="41"/>
      <c r="I231" s="145"/>
      <c r="J231" s="41"/>
      <c r="K231" s="41"/>
      <c r="L231" s="45"/>
      <c r="M231" s="251"/>
      <c r="N231" s="252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131</v>
      </c>
      <c r="AU231" s="18" t="s">
        <v>85</v>
      </c>
    </row>
    <row r="232" s="13" customFormat="1">
      <c r="A232" s="13"/>
      <c r="B232" s="253"/>
      <c r="C232" s="254"/>
      <c r="D232" s="249" t="s">
        <v>159</v>
      </c>
      <c r="E232" s="255" t="s">
        <v>1</v>
      </c>
      <c r="F232" s="256" t="s">
        <v>336</v>
      </c>
      <c r="G232" s="254"/>
      <c r="H232" s="257">
        <v>103.14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3" t="s">
        <v>159</v>
      </c>
      <c r="AU232" s="263" t="s">
        <v>85</v>
      </c>
      <c r="AV232" s="13" t="s">
        <v>85</v>
      </c>
      <c r="AW232" s="13" t="s">
        <v>31</v>
      </c>
      <c r="AX232" s="13" t="s">
        <v>75</v>
      </c>
      <c r="AY232" s="263" t="s">
        <v>121</v>
      </c>
    </row>
    <row r="233" s="13" customFormat="1">
      <c r="A233" s="13"/>
      <c r="B233" s="253"/>
      <c r="C233" s="254"/>
      <c r="D233" s="249" t="s">
        <v>159</v>
      </c>
      <c r="E233" s="255" t="s">
        <v>1</v>
      </c>
      <c r="F233" s="256" t="s">
        <v>337</v>
      </c>
      <c r="G233" s="254"/>
      <c r="H233" s="257">
        <v>4.3600000000000003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3" t="s">
        <v>159</v>
      </c>
      <c r="AU233" s="263" t="s">
        <v>85</v>
      </c>
      <c r="AV233" s="13" t="s">
        <v>85</v>
      </c>
      <c r="AW233" s="13" t="s">
        <v>31</v>
      </c>
      <c r="AX233" s="13" t="s">
        <v>75</v>
      </c>
      <c r="AY233" s="263" t="s">
        <v>121</v>
      </c>
    </row>
    <row r="234" s="13" customFormat="1">
      <c r="A234" s="13"/>
      <c r="B234" s="253"/>
      <c r="C234" s="254"/>
      <c r="D234" s="249" t="s">
        <v>159</v>
      </c>
      <c r="E234" s="255" t="s">
        <v>1</v>
      </c>
      <c r="F234" s="256" t="s">
        <v>338</v>
      </c>
      <c r="G234" s="254"/>
      <c r="H234" s="257">
        <v>5.7000000000000002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3" t="s">
        <v>159</v>
      </c>
      <c r="AU234" s="263" t="s">
        <v>85</v>
      </c>
      <c r="AV234" s="13" t="s">
        <v>85</v>
      </c>
      <c r="AW234" s="13" t="s">
        <v>31</v>
      </c>
      <c r="AX234" s="13" t="s">
        <v>75</v>
      </c>
      <c r="AY234" s="263" t="s">
        <v>121</v>
      </c>
    </row>
    <row r="235" s="13" customFormat="1">
      <c r="A235" s="13"/>
      <c r="B235" s="253"/>
      <c r="C235" s="254"/>
      <c r="D235" s="249" t="s">
        <v>159</v>
      </c>
      <c r="E235" s="255" t="s">
        <v>1</v>
      </c>
      <c r="F235" s="256" t="s">
        <v>339</v>
      </c>
      <c r="G235" s="254"/>
      <c r="H235" s="257">
        <v>15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3" t="s">
        <v>159</v>
      </c>
      <c r="AU235" s="263" t="s">
        <v>85</v>
      </c>
      <c r="AV235" s="13" t="s">
        <v>85</v>
      </c>
      <c r="AW235" s="13" t="s">
        <v>31</v>
      </c>
      <c r="AX235" s="13" t="s">
        <v>75</v>
      </c>
      <c r="AY235" s="263" t="s">
        <v>121</v>
      </c>
    </row>
    <row r="236" s="13" customFormat="1">
      <c r="A236" s="13"/>
      <c r="B236" s="253"/>
      <c r="C236" s="254"/>
      <c r="D236" s="249" t="s">
        <v>159</v>
      </c>
      <c r="E236" s="255" t="s">
        <v>1</v>
      </c>
      <c r="F236" s="256" t="s">
        <v>307</v>
      </c>
      <c r="G236" s="254"/>
      <c r="H236" s="257">
        <v>46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3" t="s">
        <v>159</v>
      </c>
      <c r="AU236" s="263" t="s">
        <v>85</v>
      </c>
      <c r="AV236" s="13" t="s">
        <v>85</v>
      </c>
      <c r="AW236" s="13" t="s">
        <v>31</v>
      </c>
      <c r="AX236" s="13" t="s">
        <v>75</v>
      </c>
      <c r="AY236" s="263" t="s">
        <v>121</v>
      </c>
    </row>
    <row r="237" s="13" customFormat="1">
      <c r="A237" s="13"/>
      <c r="B237" s="253"/>
      <c r="C237" s="254"/>
      <c r="D237" s="249" t="s">
        <v>159</v>
      </c>
      <c r="E237" s="255" t="s">
        <v>1</v>
      </c>
      <c r="F237" s="256" t="s">
        <v>340</v>
      </c>
      <c r="G237" s="254"/>
      <c r="H237" s="257">
        <v>2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3" t="s">
        <v>159</v>
      </c>
      <c r="AU237" s="263" t="s">
        <v>85</v>
      </c>
      <c r="AV237" s="13" t="s">
        <v>85</v>
      </c>
      <c r="AW237" s="13" t="s">
        <v>31</v>
      </c>
      <c r="AX237" s="13" t="s">
        <v>75</v>
      </c>
      <c r="AY237" s="263" t="s">
        <v>121</v>
      </c>
    </row>
    <row r="238" s="15" customFormat="1">
      <c r="A238" s="15"/>
      <c r="B238" s="278"/>
      <c r="C238" s="279"/>
      <c r="D238" s="249" t="s">
        <v>159</v>
      </c>
      <c r="E238" s="280" t="s">
        <v>1</v>
      </c>
      <c r="F238" s="281" t="s">
        <v>204</v>
      </c>
      <c r="G238" s="279"/>
      <c r="H238" s="282">
        <v>176.19999999999999</v>
      </c>
      <c r="I238" s="283"/>
      <c r="J238" s="279"/>
      <c r="K238" s="279"/>
      <c r="L238" s="284"/>
      <c r="M238" s="285"/>
      <c r="N238" s="286"/>
      <c r="O238" s="286"/>
      <c r="P238" s="286"/>
      <c r="Q238" s="286"/>
      <c r="R238" s="286"/>
      <c r="S238" s="286"/>
      <c r="T238" s="287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8" t="s">
        <v>159</v>
      </c>
      <c r="AU238" s="288" t="s">
        <v>85</v>
      </c>
      <c r="AV238" s="15" t="s">
        <v>144</v>
      </c>
      <c r="AW238" s="15" t="s">
        <v>31</v>
      </c>
      <c r="AX238" s="15" t="s">
        <v>83</v>
      </c>
      <c r="AY238" s="288" t="s">
        <v>121</v>
      </c>
    </row>
    <row r="239" s="2" customFormat="1" ht="16.5" customHeight="1">
      <c r="A239" s="39"/>
      <c r="B239" s="40"/>
      <c r="C239" s="236" t="s">
        <v>341</v>
      </c>
      <c r="D239" s="236" t="s">
        <v>124</v>
      </c>
      <c r="E239" s="237" t="s">
        <v>342</v>
      </c>
      <c r="F239" s="238" t="s">
        <v>343</v>
      </c>
      <c r="G239" s="239" t="s">
        <v>187</v>
      </c>
      <c r="H239" s="240">
        <v>81.75</v>
      </c>
      <c r="I239" s="241"/>
      <c r="J239" s="242">
        <f>ROUND(I239*H239,2)</f>
        <v>0</v>
      </c>
      <c r="K239" s="238" t="s">
        <v>188</v>
      </c>
      <c r="L239" s="45"/>
      <c r="M239" s="243" t="s">
        <v>1</v>
      </c>
      <c r="N239" s="244" t="s">
        <v>40</v>
      </c>
      <c r="O239" s="92"/>
      <c r="P239" s="245">
        <f>O239*H239</f>
        <v>0</v>
      </c>
      <c r="Q239" s="245">
        <v>0</v>
      </c>
      <c r="R239" s="245">
        <f>Q239*H239</f>
        <v>0</v>
      </c>
      <c r="S239" s="245">
        <v>0</v>
      </c>
      <c r="T239" s="24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7" t="s">
        <v>144</v>
      </c>
      <c r="AT239" s="247" t="s">
        <v>124</v>
      </c>
      <c r="AU239" s="247" t="s">
        <v>85</v>
      </c>
      <c r="AY239" s="18" t="s">
        <v>121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8" t="s">
        <v>83</v>
      </c>
      <c r="BK239" s="248">
        <f>ROUND(I239*H239,2)</f>
        <v>0</v>
      </c>
      <c r="BL239" s="18" t="s">
        <v>144</v>
      </c>
      <c r="BM239" s="247" t="s">
        <v>344</v>
      </c>
    </row>
    <row r="240" s="2" customFormat="1">
      <c r="A240" s="39"/>
      <c r="B240" s="40"/>
      <c r="C240" s="41"/>
      <c r="D240" s="249" t="s">
        <v>131</v>
      </c>
      <c r="E240" s="41"/>
      <c r="F240" s="250" t="s">
        <v>345</v>
      </c>
      <c r="G240" s="41"/>
      <c r="H240" s="41"/>
      <c r="I240" s="145"/>
      <c r="J240" s="41"/>
      <c r="K240" s="41"/>
      <c r="L240" s="45"/>
      <c r="M240" s="251"/>
      <c r="N240" s="252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131</v>
      </c>
      <c r="AU240" s="18" t="s">
        <v>85</v>
      </c>
    </row>
    <row r="241" s="13" customFormat="1">
      <c r="A241" s="13"/>
      <c r="B241" s="253"/>
      <c r="C241" s="254"/>
      <c r="D241" s="249" t="s">
        <v>159</v>
      </c>
      <c r="E241" s="255" t="s">
        <v>1</v>
      </c>
      <c r="F241" s="256" t="s">
        <v>346</v>
      </c>
      <c r="G241" s="254"/>
      <c r="H241" s="257">
        <v>61</v>
      </c>
      <c r="I241" s="258"/>
      <c r="J241" s="254"/>
      <c r="K241" s="254"/>
      <c r="L241" s="259"/>
      <c r="M241" s="260"/>
      <c r="N241" s="261"/>
      <c r="O241" s="261"/>
      <c r="P241" s="261"/>
      <c r="Q241" s="261"/>
      <c r="R241" s="261"/>
      <c r="S241" s="261"/>
      <c r="T241" s="26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3" t="s">
        <v>159</v>
      </c>
      <c r="AU241" s="263" t="s">
        <v>85</v>
      </c>
      <c r="AV241" s="13" t="s">
        <v>85</v>
      </c>
      <c r="AW241" s="13" t="s">
        <v>31</v>
      </c>
      <c r="AX241" s="13" t="s">
        <v>75</v>
      </c>
      <c r="AY241" s="263" t="s">
        <v>121</v>
      </c>
    </row>
    <row r="242" s="13" customFormat="1">
      <c r="A242" s="13"/>
      <c r="B242" s="253"/>
      <c r="C242" s="254"/>
      <c r="D242" s="249" t="s">
        <v>159</v>
      </c>
      <c r="E242" s="255" t="s">
        <v>1</v>
      </c>
      <c r="F242" s="256" t="s">
        <v>347</v>
      </c>
      <c r="G242" s="254"/>
      <c r="H242" s="257">
        <v>3</v>
      </c>
      <c r="I242" s="258"/>
      <c r="J242" s="254"/>
      <c r="K242" s="254"/>
      <c r="L242" s="259"/>
      <c r="M242" s="260"/>
      <c r="N242" s="261"/>
      <c r="O242" s="261"/>
      <c r="P242" s="261"/>
      <c r="Q242" s="261"/>
      <c r="R242" s="261"/>
      <c r="S242" s="261"/>
      <c r="T242" s="26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3" t="s">
        <v>159</v>
      </c>
      <c r="AU242" s="263" t="s">
        <v>85</v>
      </c>
      <c r="AV242" s="13" t="s">
        <v>85</v>
      </c>
      <c r="AW242" s="13" t="s">
        <v>31</v>
      </c>
      <c r="AX242" s="13" t="s">
        <v>75</v>
      </c>
      <c r="AY242" s="263" t="s">
        <v>121</v>
      </c>
    </row>
    <row r="243" s="13" customFormat="1">
      <c r="A243" s="13"/>
      <c r="B243" s="253"/>
      <c r="C243" s="254"/>
      <c r="D243" s="249" t="s">
        <v>159</v>
      </c>
      <c r="E243" s="255" t="s">
        <v>1</v>
      </c>
      <c r="F243" s="256" t="s">
        <v>348</v>
      </c>
      <c r="G243" s="254"/>
      <c r="H243" s="257">
        <v>17.75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3" t="s">
        <v>159</v>
      </c>
      <c r="AU243" s="263" t="s">
        <v>85</v>
      </c>
      <c r="AV243" s="13" t="s">
        <v>85</v>
      </c>
      <c r="AW243" s="13" t="s">
        <v>31</v>
      </c>
      <c r="AX243" s="13" t="s">
        <v>75</v>
      </c>
      <c r="AY243" s="263" t="s">
        <v>121</v>
      </c>
    </row>
    <row r="244" s="15" customFormat="1">
      <c r="A244" s="15"/>
      <c r="B244" s="278"/>
      <c r="C244" s="279"/>
      <c r="D244" s="249" t="s">
        <v>159</v>
      </c>
      <c r="E244" s="280" t="s">
        <v>1</v>
      </c>
      <c r="F244" s="281" t="s">
        <v>204</v>
      </c>
      <c r="G244" s="279"/>
      <c r="H244" s="282">
        <v>81.75</v>
      </c>
      <c r="I244" s="283"/>
      <c r="J244" s="279"/>
      <c r="K244" s="279"/>
      <c r="L244" s="284"/>
      <c r="M244" s="285"/>
      <c r="N244" s="286"/>
      <c r="O244" s="286"/>
      <c r="P244" s="286"/>
      <c r="Q244" s="286"/>
      <c r="R244" s="286"/>
      <c r="S244" s="286"/>
      <c r="T244" s="287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88" t="s">
        <v>159</v>
      </c>
      <c r="AU244" s="288" t="s">
        <v>85</v>
      </c>
      <c r="AV244" s="15" t="s">
        <v>144</v>
      </c>
      <c r="AW244" s="15" t="s">
        <v>31</v>
      </c>
      <c r="AX244" s="15" t="s">
        <v>83</v>
      </c>
      <c r="AY244" s="288" t="s">
        <v>121</v>
      </c>
    </row>
    <row r="245" s="2" customFormat="1" ht="16.5" customHeight="1">
      <c r="A245" s="39"/>
      <c r="B245" s="40"/>
      <c r="C245" s="236" t="s">
        <v>349</v>
      </c>
      <c r="D245" s="236" t="s">
        <v>124</v>
      </c>
      <c r="E245" s="237" t="s">
        <v>350</v>
      </c>
      <c r="F245" s="238" t="s">
        <v>351</v>
      </c>
      <c r="G245" s="239" t="s">
        <v>187</v>
      </c>
      <c r="H245" s="240">
        <v>16.800000000000001</v>
      </c>
      <c r="I245" s="241"/>
      <c r="J245" s="242">
        <f>ROUND(I245*H245,2)</f>
        <v>0</v>
      </c>
      <c r="K245" s="238" t="s">
        <v>188</v>
      </c>
      <c r="L245" s="45"/>
      <c r="M245" s="243" t="s">
        <v>1</v>
      </c>
      <c r="N245" s="244" t="s">
        <v>40</v>
      </c>
      <c r="O245" s="92"/>
      <c r="P245" s="245">
        <f>O245*H245</f>
        <v>0</v>
      </c>
      <c r="Q245" s="245">
        <v>0</v>
      </c>
      <c r="R245" s="245">
        <f>Q245*H245</f>
        <v>0</v>
      </c>
      <c r="S245" s="245">
        <v>0</v>
      </c>
      <c r="T245" s="24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7" t="s">
        <v>144</v>
      </c>
      <c r="AT245" s="247" t="s">
        <v>124</v>
      </c>
      <c r="AU245" s="247" t="s">
        <v>85</v>
      </c>
      <c r="AY245" s="18" t="s">
        <v>121</v>
      </c>
      <c r="BE245" s="248">
        <f>IF(N245="základní",J245,0)</f>
        <v>0</v>
      </c>
      <c r="BF245" s="248">
        <f>IF(N245="snížená",J245,0)</f>
        <v>0</v>
      </c>
      <c r="BG245" s="248">
        <f>IF(N245="zákl. přenesená",J245,0)</f>
        <v>0</v>
      </c>
      <c r="BH245" s="248">
        <f>IF(N245="sníž. přenesená",J245,0)</f>
        <v>0</v>
      </c>
      <c r="BI245" s="248">
        <f>IF(N245="nulová",J245,0)</f>
        <v>0</v>
      </c>
      <c r="BJ245" s="18" t="s">
        <v>83</v>
      </c>
      <c r="BK245" s="248">
        <f>ROUND(I245*H245,2)</f>
        <v>0</v>
      </c>
      <c r="BL245" s="18" t="s">
        <v>144</v>
      </c>
      <c r="BM245" s="247" t="s">
        <v>352</v>
      </c>
    </row>
    <row r="246" s="2" customFormat="1">
      <c r="A246" s="39"/>
      <c r="B246" s="40"/>
      <c r="C246" s="41"/>
      <c r="D246" s="249" t="s">
        <v>131</v>
      </c>
      <c r="E246" s="41"/>
      <c r="F246" s="250" t="s">
        <v>353</v>
      </c>
      <c r="G246" s="41"/>
      <c r="H246" s="41"/>
      <c r="I246" s="145"/>
      <c r="J246" s="41"/>
      <c r="K246" s="41"/>
      <c r="L246" s="45"/>
      <c r="M246" s="251"/>
      <c r="N246" s="252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131</v>
      </c>
      <c r="AU246" s="18" t="s">
        <v>85</v>
      </c>
    </row>
    <row r="247" s="13" customFormat="1">
      <c r="A247" s="13"/>
      <c r="B247" s="253"/>
      <c r="C247" s="254"/>
      <c r="D247" s="249" t="s">
        <v>159</v>
      </c>
      <c r="E247" s="255" t="s">
        <v>1</v>
      </c>
      <c r="F247" s="256" t="s">
        <v>354</v>
      </c>
      <c r="G247" s="254"/>
      <c r="H247" s="257">
        <v>16.800000000000001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3" t="s">
        <v>159</v>
      </c>
      <c r="AU247" s="263" t="s">
        <v>85</v>
      </c>
      <c r="AV247" s="13" t="s">
        <v>85</v>
      </c>
      <c r="AW247" s="13" t="s">
        <v>31</v>
      </c>
      <c r="AX247" s="13" t="s">
        <v>83</v>
      </c>
      <c r="AY247" s="263" t="s">
        <v>121</v>
      </c>
    </row>
    <row r="248" s="2" customFormat="1" ht="16.5" customHeight="1">
      <c r="A248" s="39"/>
      <c r="B248" s="40"/>
      <c r="C248" s="236" t="s">
        <v>355</v>
      </c>
      <c r="D248" s="236" t="s">
        <v>124</v>
      </c>
      <c r="E248" s="237" t="s">
        <v>356</v>
      </c>
      <c r="F248" s="238" t="s">
        <v>357</v>
      </c>
      <c r="G248" s="239" t="s">
        <v>187</v>
      </c>
      <c r="H248" s="240">
        <v>24</v>
      </c>
      <c r="I248" s="241"/>
      <c r="J248" s="242">
        <f>ROUND(I248*H248,2)</f>
        <v>0</v>
      </c>
      <c r="K248" s="238" t="s">
        <v>188</v>
      </c>
      <c r="L248" s="45"/>
      <c r="M248" s="243" t="s">
        <v>1</v>
      </c>
      <c r="N248" s="244" t="s">
        <v>40</v>
      </c>
      <c r="O248" s="92"/>
      <c r="P248" s="245">
        <f>O248*H248</f>
        <v>0</v>
      </c>
      <c r="Q248" s="245">
        <v>0</v>
      </c>
      <c r="R248" s="245">
        <f>Q248*H248</f>
        <v>0</v>
      </c>
      <c r="S248" s="245">
        <v>0</v>
      </c>
      <c r="T248" s="24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7" t="s">
        <v>144</v>
      </c>
      <c r="AT248" s="247" t="s">
        <v>124</v>
      </c>
      <c r="AU248" s="247" t="s">
        <v>85</v>
      </c>
      <c r="AY248" s="18" t="s">
        <v>121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8" t="s">
        <v>83</v>
      </c>
      <c r="BK248" s="248">
        <f>ROUND(I248*H248,2)</f>
        <v>0</v>
      </c>
      <c r="BL248" s="18" t="s">
        <v>144</v>
      </c>
      <c r="BM248" s="247" t="s">
        <v>358</v>
      </c>
    </row>
    <row r="249" s="2" customFormat="1">
      <c r="A249" s="39"/>
      <c r="B249" s="40"/>
      <c r="C249" s="41"/>
      <c r="D249" s="249" t="s">
        <v>131</v>
      </c>
      <c r="E249" s="41"/>
      <c r="F249" s="250" t="s">
        <v>359</v>
      </c>
      <c r="G249" s="41"/>
      <c r="H249" s="41"/>
      <c r="I249" s="145"/>
      <c r="J249" s="41"/>
      <c r="K249" s="41"/>
      <c r="L249" s="45"/>
      <c r="M249" s="251"/>
      <c r="N249" s="252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131</v>
      </c>
      <c r="AU249" s="18" t="s">
        <v>85</v>
      </c>
    </row>
    <row r="250" s="13" customFormat="1">
      <c r="A250" s="13"/>
      <c r="B250" s="253"/>
      <c r="C250" s="254"/>
      <c r="D250" s="249" t="s">
        <v>159</v>
      </c>
      <c r="E250" s="255" t="s">
        <v>1</v>
      </c>
      <c r="F250" s="256" t="s">
        <v>360</v>
      </c>
      <c r="G250" s="254"/>
      <c r="H250" s="257">
        <v>24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3" t="s">
        <v>159</v>
      </c>
      <c r="AU250" s="263" t="s">
        <v>85</v>
      </c>
      <c r="AV250" s="13" t="s">
        <v>85</v>
      </c>
      <c r="AW250" s="13" t="s">
        <v>31</v>
      </c>
      <c r="AX250" s="13" t="s">
        <v>83</v>
      </c>
      <c r="AY250" s="263" t="s">
        <v>121</v>
      </c>
    </row>
    <row r="251" s="2" customFormat="1" ht="21.75" customHeight="1">
      <c r="A251" s="39"/>
      <c r="B251" s="40"/>
      <c r="C251" s="236" t="s">
        <v>361</v>
      </c>
      <c r="D251" s="236" t="s">
        <v>124</v>
      </c>
      <c r="E251" s="237" t="s">
        <v>362</v>
      </c>
      <c r="F251" s="238" t="s">
        <v>363</v>
      </c>
      <c r="G251" s="239" t="s">
        <v>187</v>
      </c>
      <c r="H251" s="240">
        <v>24</v>
      </c>
      <c r="I251" s="241"/>
      <c r="J251" s="242">
        <f>ROUND(I251*H251,2)</f>
        <v>0</v>
      </c>
      <c r="K251" s="238" t="s">
        <v>188</v>
      </c>
      <c r="L251" s="45"/>
      <c r="M251" s="243" t="s">
        <v>1</v>
      </c>
      <c r="N251" s="244" t="s">
        <v>40</v>
      </c>
      <c r="O251" s="92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7" t="s">
        <v>144</v>
      </c>
      <c r="AT251" s="247" t="s">
        <v>124</v>
      </c>
      <c r="AU251" s="247" t="s">
        <v>85</v>
      </c>
      <c r="AY251" s="18" t="s">
        <v>121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8" t="s">
        <v>83</v>
      </c>
      <c r="BK251" s="248">
        <f>ROUND(I251*H251,2)</f>
        <v>0</v>
      </c>
      <c r="BL251" s="18" t="s">
        <v>144</v>
      </c>
      <c r="BM251" s="247" t="s">
        <v>364</v>
      </c>
    </row>
    <row r="252" s="2" customFormat="1">
      <c r="A252" s="39"/>
      <c r="B252" s="40"/>
      <c r="C252" s="41"/>
      <c r="D252" s="249" t="s">
        <v>131</v>
      </c>
      <c r="E252" s="41"/>
      <c r="F252" s="250" t="s">
        <v>365</v>
      </c>
      <c r="G252" s="41"/>
      <c r="H252" s="41"/>
      <c r="I252" s="145"/>
      <c r="J252" s="41"/>
      <c r="K252" s="41"/>
      <c r="L252" s="45"/>
      <c r="M252" s="251"/>
      <c r="N252" s="252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131</v>
      </c>
      <c r="AU252" s="18" t="s">
        <v>85</v>
      </c>
    </row>
    <row r="253" s="2" customFormat="1" ht="21.75" customHeight="1">
      <c r="A253" s="39"/>
      <c r="B253" s="40"/>
      <c r="C253" s="236" t="s">
        <v>366</v>
      </c>
      <c r="D253" s="236" t="s">
        <v>124</v>
      </c>
      <c r="E253" s="237" t="s">
        <v>367</v>
      </c>
      <c r="F253" s="238" t="s">
        <v>368</v>
      </c>
      <c r="G253" s="239" t="s">
        <v>187</v>
      </c>
      <c r="H253" s="240">
        <v>71.5</v>
      </c>
      <c r="I253" s="241"/>
      <c r="J253" s="242">
        <f>ROUND(I253*H253,2)</f>
        <v>0</v>
      </c>
      <c r="K253" s="238" t="s">
        <v>188</v>
      </c>
      <c r="L253" s="45"/>
      <c r="M253" s="243" t="s">
        <v>1</v>
      </c>
      <c r="N253" s="244" t="s">
        <v>40</v>
      </c>
      <c r="O253" s="92"/>
      <c r="P253" s="245">
        <f>O253*H253</f>
        <v>0</v>
      </c>
      <c r="Q253" s="245">
        <v>0.1837</v>
      </c>
      <c r="R253" s="245">
        <f>Q253*H253</f>
        <v>13.134550000000001</v>
      </c>
      <c r="S253" s="245">
        <v>0</v>
      </c>
      <c r="T253" s="246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7" t="s">
        <v>144</v>
      </c>
      <c r="AT253" s="247" t="s">
        <v>124</v>
      </c>
      <c r="AU253" s="247" t="s">
        <v>85</v>
      </c>
      <c r="AY253" s="18" t="s">
        <v>121</v>
      </c>
      <c r="BE253" s="248">
        <f>IF(N253="základní",J253,0)</f>
        <v>0</v>
      </c>
      <c r="BF253" s="248">
        <f>IF(N253="snížená",J253,0)</f>
        <v>0</v>
      </c>
      <c r="BG253" s="248">
        <f>IF(N253="zákl. přenesená",J253,0)</f>
        <v>0</v>
      </c>
      <c r="BH253" s="248">
        <f>IF(N253="sníž. přenesená",J253,0)</f>
        <v>0</v>
      </c>
      <c r="BI253" s="248">
        <f>IF(N253="nulová",J253,0)</f>
        <v>0</v>
      </c>
      <c r="BJ253" s="18" t="s">
        <v>83</v>
      </c>
      <c r="BK253" s="248">
        <f>ROUND(I253*H253,2)</f>
        <v>0</v>
      </c>
      <c r="BL253" s="18" t="s">
        <v>144</v>
      </c>
      <c r="BM253" s="247" t="s">
        <v>369</v>
      </c>
    </row>
    <row r="254" s="2" customFormat="1">
      <c r="A254" s="39"/>
      <c r="B254" s="40"/>
      <c r="C254" s="41"/>
      <c r="D254" s="249" t="s">
        <v>131</v>
      </c>
      <c r="E254" s="41"/>
      <c r="F254" s="250" t="s">
        <v>370</v>
      </c>
      <c r="G254" s="41"/>
      <c r="H254" s="41"/>
      <c r="I254" s="145"/>
      <c r="J254" s="41"/>
      <c r="K254" s="41"/>
      <c r="L254" s="45"/>
      <c r="M254" s="251"/>
      <c r="N254" s="252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131</v>
      </c>
      <c r="AU254" s="18" t="s">
        <v>85</v>
      </c>
    </row>
    <row r="255" s="13" customFormat="1">
      <c r="A255" s="13"/>
      <c r="B255" s="253"/>
      <c r="C255" s="254"/>
      <c r="D255" s="249" t="s">
        <v>159</v>
      </c>
      <c r="E255" s="255" t="s">
        <v>1</v>
      </c>
      <c r="F255" s="256" t="s">
        <v>216</v>
      </c>
      <c r="G255" s="254"/>
      <c r="H255" s="257">
        <v>61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3" t="s">
        <v>159</v>
      </c>
      <c r="AU255" s="263" t="s">
        <v>85</v>
      </c>
      <c r="AV255" s="13" t="s">
        <v>85</v>
      </c>
      <c r="AW255" s="13" t="s">
        <v>31</v>
      </c>
      <c r="AX255" s="13" t="s">
        <v>75</v>
      </c>
      <c r="AY255" s="263" t="s">
        <v>121</v>
      </c>
    </row>
    <row r="256" s="13" customFormat="1">
      <c r="A256" s="13"/>
      <c r="B256" s="253"/>
      <c r="C256" s="254"/>
      <c r="D256" s="249" t="s">
        <v>159</v>
      </c>
      <c r="E256" s="255" t="s">
        <v>1</v>
      </c>
      <c r="F256" s="256" t="s">
        <v>371</v>
      </c>
      <c r="G256" s="254"/>
      <c r="H256" s="257">
        <v>3</v>
      </c>
      <c r="I256" s="258"/>
      <c r="J256" s="254"/>
      <c r="K256" s="254"/>
      <c r="L256" s="259"/>
      <c r="M256" s="260"/>
      <c r="N256" s="261"/>
      <c r="O256" s="261"/>
      <c r="P256" s="261"/>
      <c r="Q256" s="261"/>
      <c r="R256" s="261"/>
      <c r="S256" s="261"/>
      <c r="T256" s="26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3" t="s">
        <v>159</v>
      </c>
      <c r="AU256" s="263" t="s">
        <v>85</v>
      </c>
      <c r="AV256" s="13" t="s">
        <v>85</v>
      </c>
      <c r="AW256" s="13" t="s">
        <v>31</v>
      </c>
      <c r="AX256" s="13" t="s">
        <v>75</v>
      </c>
      <c r="AY256" s="263" t="s">
        <v>121</v>
      </c>
    </row>
    <row r="257" s="13" customFormat="1">
      <c r="A257" s="13"/>
      <c r="B257" s="253"/>
      <c r="C257" s="254"/>
      <c r="D257" s="249" t="s">
        <v>159</v>
      </c>
      <c r="E257" s="255" t="s">
        <v>1</v>
      </c>
      <c r="F257" s="256" t="s">
        <v>372</v>
      </c>
      <c r="G257" s="254"/>
      <c r="H257" s="257">
        <v>7.5</v>
      </c>
      <c r="I257" s="258"/>
      <c r="J257" s="254"/>
      <c r="K257" s="254"/>
      <c r="L257" s="259"/>
      <c r="M257" s="260"/>
      <c r="N257" s="261"/>
      <c r="O257" s="261"/>
      <c r="P257" s="261"/>
      <c r="Q257" s="261"/>
      <c r="R257" s="261"/>
      <c r="S257" s="261"/>
      <c r="T257" s="26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3" t="s">
        <v>159</v>
      </c>
      <c r="AU257" s="263" t="s">
        <v>85</v>
      </c>
      <c r="AV257" s="13" t="s">
        <v>85</v>
      </c>
      <c r="AW257" s="13" t="s">
        <v>31</v>
      </c>
      <c r="AX257" s="13" t="s">
        <v>75</v>
      </c>
      <c r="AY257" s="263" t="s">
        <v>121</v>
      </c>
    </row>
    <row r="258" s="15" customFormat="1">
      <c r="A258" s="15"/>
      <c r="B258" s="278"/>
      <c r="C258" s="279"/>
      <c r="D258" s="249" t="s">
        <v>159</v>
      </c>
      <c r="E258" s="280" t="s">
        <v>1</v>
      </c>
      <c r="F258" s="281" t="s">
        <v>204</v>
      </c>
      <c r="G258" s="279"/>
      <c r="H258" s="282">
        <v>71.5</v>
      </c>
      <c r="I258" s="283"/>
      <c r="J258" s="279"/>
      <c r="K258" s="279"/>
      <c r="L258" s="284"/>
      <c r="M258" s="285"/>
      <c r="N258" s="286"/>
      <c r="O258" s="286"/>
      <c r="P258" s="286"/>
      <c r="Q258" s="286"/>
      <c r="R258" s="286"/>
      <c r="S258" s="286"/>
      <c r="T258" s="287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8" t="s">
        <v>159</v>
      </c>
      <c r="AU258" s="288" t="s">
        <v>85</v>
      </c>
      <c r="AV258" s="15" t="s">
        <v>144</v>
      </c>
      <c r="AW258" s="15" t="s">
        <v>31</v>
      </c>
      <c r="AX258" s="15" t="s">
        <v>83</v>
      </c>
      <c r="AY258" s="288" t="s">
        <v>121</v>
      </c>
    </row>
    <row r="259" s="2" customFormat="1" ht="16.5" customHeight="1">
      <c r="A259" s="39"/>
      <c r="B259" s="40"/>
      <c r="C259" s="300" t="s">
        <v>373</v>
      </c>
      <c r="D259" s="300" t="s">
        <v>374</v>
      </c>
      <c r="E259" s="301" t="s">
        <v>375</v>
      </c>
      <c r="F259" s="302" t="s">
        <v>376</v>
      </c>
      <c r="G259" s="303" t="s">
        <v>187</v>
      </c>
      <c r="H259" s="304">
        <v>17.111000000000001</v>
      </c>
      <c r="I259" s="305"/>
      <c r="J259" s="306">
        <f>ROUND(I259*H259,2)</f>
        <v>0</v>
      </c>
      <c r="K259" s="302" t="s">
        <v>188</v>
      </c>
      <c r="L259" s="307"/>
      <c r="M259" s="308" t="s">
        <v>1</v>
      </c>
      <c r="N259" s="309" t="s">
        <v>40</v>
      </c>
      <c r="O259" s="92"/>
      <c r="P259" s="245">
        <f>O259*H259</f>
        <v>0</v>
      </c>
      <c r="Q259" s="245">
        <v>0.222</v>
      </c>
      <c r="R259" s="245">
        <f>Q259*H259</f>
        <v>3.7986420000000001</v>
      </c>
      <c r="S259" s="245">
        <v>0</v>
      </c>
      <c r="T259" s="24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7" t="s">
        <v>161</v>
      </c>
      <c r="AT259" s="247" t="s">
        <v>374</v>
      </c>
      <c r="AU259" s="247" t="s">
        <v>85</v>
      </c>
      <c r="AY259" s="18" t="s">
        <v>121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8" t="s">
        <v>83</v>
      </c>
      <c r="BK259" s="248">
        <f>ROUND(I259*H259,2)</f>
        <v>0</v>
      </c>
      <c r="BL259" s="18" t="s">
        <v>144</v>
      </c>
      <c r="BM259" s="247" t="s">
        <v>377</v>
      </c>
    </row>
    <row r="260" s="2" customFormat="1">
      <c r="A260" s="39"/>
      <c r="B260" s="40"/>
      <c r="C260" s="41"/>
      <c r="D260" s="249" t="s">
        <v>131</v>
      </c>
      <c r="E260" s="41"/>
      <c r="F260" s="250" t="s">
        <v>376</v>
      </c>
      <c r="G260" s="41"/>
      <c r="H260" s="41"/>
      <c r="I260" s="145"/>
      <c r="J260" s="41"/>
      <c r="K260" s="41"/>
      <c r="L260" s="45"/>
      <c r="M260" s="251"/>
      <c r="N260" s="252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131</v>
      </c>
      <c r="AU260" s="18" t="s">
        <v>85</v>
      </c>
    </row>
    <row r="261" s="14" customFormat="1">
      <c r="A261" s="14"/>
      <c r="B261" s="268"/>
      <c r="C261" s="269"/>
      <c r="D261" s="249" t="s">
        <v>159</v>
      </c>
      <c r="E261" s="270" t="s">
        <v>1</v>
      </c>
      <c r="F261" s="271" t="s">
        <v>378</v>
      </c>
      <c r="G261" s="269"/>
      <c r="H261" s="270" t="s">
        <v>1</v>
      </c>
      <c r="I261" s="272"/>
      <c r="J261" s="269"/>
      <c r="K261" s="269"/>
      <c r="L261" s="273"/>
      <c r="M261" s="274"/>
      <c r="N261" s="275"/>
      <c r="O261" s="275"/>
      <c r="P261" s="275"/>
      <c r="Q261" s="275"/>
      <c r="R261" s="275"/>
      <c r="S261" s="275"/>
      <c r="T261" s="27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7" t="s">
        <v>159</v>
      </c>
      <c r="AU261" s="277" t="s">
        <v>85</v>
      </c>
      <c r="AV261" s="14" t="s">
        <v>83</v>
      </c>
      <c r="AW261" s="14" t="s">
        <v>31</v>
      </c>
      <c r="AX261" s="14" t="s">
        <v>75</v>
      </c>
      <c r="AY261" s="277" t="s">
        <v>121</v>
      </c>
    </row>
    <row r="262" s="13" customFormat="1">
      <c r="A262" s="13"/>
      <c r="B262" s="253"/>
      <c r="C262" s="254"/>
      <c r="D262" s="249" t="s">
        <v>159</v>
      </c>
      <c r="E262" s="255" t="s">
        <v>1</v>
      </c>
      <c r="F262" s="256" t="s">
        <v>379</v>
      </c>
      <c r="G262" s="254"/>
      <c r="H262" s="257">
        <v>14.111000000000001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3" t="s">
        <v>159</v>
      </c>
      <c r="AU262" s="263" t="s">
        <v>85</v>
      </c>
      <c r="AV262" s="13" t="s">
        <v>85</v>
      </c>
      <c r="AW262" s="13" t="s">
        <v>31</v>
      </c>
      <c r="AX262" s="13" t="s">
        <v>75</v>
      </c>
      <c r="AY262" s="263" t="s">
        <v>121</v>
      </c>
    </row>
    <row r="263" s="13" customFormat="1">
      <c r="A263" s="13"/>
      <c r="B263" s="253"/>
      <c r="C263" s="254"/>
      <c r="D263" s="249" t="s">
        <v>159</v>
      </c>
      <c r="E263" s="255" t="s">
        <v>1</v>
      </c>
      <c r="F263" s="256" t="s">
        <v>371</v>
      </c>
      <c r="G263" s="254"/>
      <c r="H263" s="257">
        <v>3</v>
      </c>
      <c r="I263" s="258"/>
      <c r="J263" s="254"/>
      <c r="K263" s="254"/>
      <c r="L263" s="259"/>
      <c r="M263" s="260"/>
      <c r="N263" s="261"/>
      <c r="O263" s="261"/>
      <c r="P263" s="261"/>
      <c r="Q263" s="261"/>
      <c r="R263" s="261"/>
      <c r="S263" s="261"/>
      <c r="T263" s="26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3" t="s">
        <v>159</v>
      </c>
      <c r="AU263" s="263" t="s">
        <v>85</v>
      </c>
      <c r="AV263" s="13" t="s">
        <v>85</v>
      </c>
      <c r="AW263" s="13" t="s">
        <v>31</v>
      </c>
      <c r="AX263" s="13" t="s">
        <v>75</v>
      </c>
      <c r="AY263" s="263" t="s">
        <v>121</v>
      </c>
    </row>
    <row r="264" s="15" customFormat="1">
      <c r="A264" s="15"/>
      <c r="B264" s="278"/>
      <c r="C264" s="279"/>
      <c r="D264" s="249" t="s">
        <v>159</v>
      </c>
      <c r="E264" s="280" t="s">
        <v>1</v>
      </c>
      <c r="F264" s="281" t="s">
        <v>204</v>
      </c>
      <c r="G264" s="279"/>
      <c r="H264" s="282">
        <v>17.111000000000001</v>
      </c>
      <c r="I264" s="283"/>
      <c r="J264" s="279"/>
      <c r="K264" s="279"/>
      <c r="L264" s="284"/>
      <c r="M264" s="285"/>
      <c r="N264" s="286"/>
      <c r="O264" s="286"/>
      <c r="P264" s="286"/>
      <c r="Q264" s="286"/>
      <c r="R264" s="286"/>
      <c r="S264" s="286"/>
      <c r="T264" s="287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88" t="s">
        <v>159</v>
      </c>
      <c r="AU264" s="288" t="s">
        <v>85</v>
      </c>
      <c r="AV264" s="15" t="s">
        <v>144</v>
      </c>
      <c r="AW264" s="15" t="s">
        <v>31</v>
      </c>
      <c r="AX264" s="15" t="s">
        <v>83</v>
      </c>
      <c r="AY264" s="288" t="s">
        <v>121</v>
      </c>
    </row>
    <row r="265" s="2" customFormat="1" ht="21.75" customHeight="1">
      <c r="A265" s="39"/>
      <c r="B265" s="40"/>
      <c r="C265" s="236" t="s">
        <v>380</v>
      </c>
      <c r="D265" s="236" t="s">
        <v>124</v>
      </c>
      <c r="E265" s="237" t="s">
        <v>381</v>
      </c>
      <c r="F265" s="238" t="s">
        <v>382</v>
      </c>
      <c r="G265" s="239" t="s">
        <v>187</v>
      </c>
      <c r="H265" s="240">
        <v>12.060000000000001</v>
      </c>
      <c r="I265" s="241"/>
      <c r="J265" s="242">
        <f>ROUND(I265*H265,2)</f>
        <v>0</v>
      </c>
      <c r="K265" s="238" t="s">
        <v>188</v>
      </c>
      <c r="L265" s="45"/>
      <c r="M265" s="243" t="s">
        <v>1</v>
      </c>
      <c r="N265" s="244" t="s">
        <v>40</v>
      </c>
      <c r="O265" s="92"/>
      <c r="P265" s="245">
        <f>O265*H265</f>
        <v>0</v>
      </c>
      <c r="Q265" s="245">
        <v>0.084250000000000005</v>
      </c>
      <c r="R265" s="245">
        <f>Q265*H265</f>
        <v>1.0160550000000002</v>
      </c>
      <c r="S265" s="245">
        <v>0</v>
      </c>
      <c r="T265" s="246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7" t="s">
        <v>144</v>
      </c>
      <c r="AT265" s="247" t="s">
        <v>124</v>
      </c>
      <c r="AU265" s="247" t="s">
        <v>85</v>
      </c>
      <c r="AY265" s="18" t="s">
        <v>121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8" t="s">
        <v>83</v>
      </c>
      <c r="BK265" s="248">
        <f>ROUND(I265*H265,2)</f>
        <v>0</v>
      </c>
      <c r="BL265" s="18" t="s">
        <v>144</v>
      </c>
      <c r="BM265" s="247" t="s">
        <v>383</v>
      </c>
    </row>
    <row r="266" s="2" customFormat="1">
      <c r="A266" s="39"/>
      <c r="B266" s="40"/>
      <c r="C266" s="41"/>
      <c r="D266" s="249" t="s">
        <v>131</v>
      </c>
      <c r="E266" s="41"/>
      <c r="F266" s="250" t="s">
        <v>384</v>
      </c>
      <c r="G266" s="41"/>
      <c r="H266" s="41"/>
      <c r="I266" s="145"/>
      <c r="J266" s="41"/>
      <c r="K266" s="41"/>
      <c r="L266" s="45"/>
      <c r="M266" s="251"/>
      <c r="N266" s="252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131</v>
      </c>
      <c r="AU266" s="18" t="s">
        <v>85</v>
      </c>
    </row>
    <row r="267" s="13" customFormat="1">
      <c r="A267" s="13"/>
      <c r="B267" s="253"/>
      <c r="C267" s="254"/>
      <c r="D267" s="249" t="s">
        <v>159</v>
      </c>
      <c r="E267" s="255" t="s">
        <v>1</v>
      </c>
      <c r="F267" s="256" t="s">
        <v>338</v>
      </c>
      <c r="G267" s="254"/>
      <c r="H267" s="257">
        <v>5.7000000000000002</v>
      </c>
      <c r="I267" s="258"/>
      <c r="J267" s="254"/>
      <c r="K267" s="254"/>
      <c r="L267" s="259"/>
      <c r="M267" s="260"/>
      <c r="N267" s="261"/>
      <c r="O267" s="261"/>
      <c r="P267" s="261"/>
      <c r="Q267" s="261"/>
      <c r="R267" s="261"/>
      <c r="S267" s="261"/>
      <c r="T267" s="26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3" t="s">
        <v>159</v>
      </c>
      <c r="AU267" s="263" t="s">
        <v>85</v>
      </c>
      <c r="AV267" s="13" t="s">
        <v>85</v>
      </c>
      <c r="AW267" s="13" t="s">
        <v>31</v>
      </c>
      <c r="AX267" s="13" t="s">
        <v>75</v>
      </c>
      <c r="AY267" s="263" t="s">
        <v>121</v>
      </c>
    </row>
    <row r="268" s="13" customFormat="1">
      <c r="A268" s="13"/>
      <c r="B268" s="253"/>
      <c r="C268" s="254"/>
      <c r="D268" s="249" t="s">
        <v>159</v>
      </c>
      <c r="E268" s="255" t="s">
        <v>1</v>
      </c>
      <c r="F268" s="256" t="s">
        <v>385</v>
      </c>
      <c r="G268" s="254"/>
      <c r="H268" s="257">
        <v>4.3600000000000003</v>
      </c>
      <c r="I268" s="258"/>
      <c r="J268" s="254"/>
      <c r="K268" s="254"/>
      <c r="L268" s="259"/>
      <c r="M268" s="260"/>
      <c r="N268" s="261"/>
      <c r="O268" s="261"/>
      <c r="P268" s="261"/>
      <c r="Q268" s="261"/>
      <c r="R268" s="261"/>
      <c r="S268" s="261"/>
      <c r="T268" s="26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3" t="s">
        <v>159</v>
      </c>
      <c r="AU268" s="263" t="s">
        <v>85</v>
      </c>
      <c r="AV268" s="13" t="s">
        <v>85</v>
      </c>
      <c r="AW268" s="13" t="s">
        <v>31</v>
      </c>
      <c r="AX268" s="13" t="s">
        <v>75</v>
      </c>
      <c r="AY268" s="263" t="s">
        <v>121</v>
      </c>
    </row>
    <row r="269" s="13" customFormat="1">
      <c r="A269" s="13"/>
      <c r="B269" s="253"/>
      <c r="C269" s="254"/>
      <c r="D269" s="249" t="s">
        <v>159</v>
      </c>
      <c r="E269" s="255" t="s">
        <v>1</v>
      </c>
      <c r="F269" s="256" t="s">
        <v>386</v>
      </c>
      <c r="G269" s="254"/>
      <c r="H269" s="257">
        <v>2</v>
      </c>
      <c r="I269" s="258"/>
      <c r="J269" s="254"/>
      <c r="K269" s="254"/>
      <c r="L269" s="259"/>
      <c r="M269" s="260"/>
      <c r="N269" s="261"/>
      <c r="O269" s="261"/>
      <c r="P269" s="261"/>
      <c r="Q269" s="261"/>
      <c r="R269" s="261"/>
      <c r="S269" s="261"/>
      <c r="T269" s="26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3" t="s">
        <v>159</v>
      </c>
      <c r="AU269" s="263" t="s">
        <v>85</v>
      </c>
      <c r="AV269" s="13" t="s">
        <v>85</v>
      </c>
      <c r="AW269" s="13" t="s">
        <v>31</v>
      </c>
      <c r="AX269" s="13" t="s">
        <v>75</v>
      </c>
      <c r="AY269" s="263" t="s">
        <v>121</v>
      </c>
    </row>
    <row r="270" s="15" customFormat="1">
      <c r="A270" s="15"/>
      <c r="B270" s="278"/>
      <c r="C270" s="279"/>
      <c r="D270" s="249" t="s">
        <v>159</v>
      </c>
      <c r="E270" s="280" t="s">
        <v>1</v>
      </c>
      <c r="F270" s="281" t="s">
        <v>204</v>
      </c>
      <c r="G270" s="279"/>
      <c r="H270" s="282">
        <v>12.060000000000001</v>
      </c>
      <c r="I270" s="283"/>
      <c r="J270" s="279"/>
      <c r="K270" s="279"/>
      <c r="L270" s="284"/>
      <c r="M270" s="285"/>
      <c r="N270" s="286"/>
      <c r="O270" s="286"/>
      <c r="P270" s="286"/>
      <c r="Q270" s="286"/>
      <c r="R270" s="286"/>
      <c r="S270" s="286"/>
      <c r="T270" s="28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88" t="s">
        <v>159</v>
      </c>
      <c r="AU270" s="288" t="s">
        <v>85</v>
      </c>
      <c r="AV270" s="15" t="s">
        <v>144</v>
      </c>
      <c r="AW270" s="15" t="s">
        <v>31</v>
      </c>
      <c r="AX270" s="15" t="s">
        <v>83</v>
      </c>
      <c r="AY270" s="288" t="s">
        <v>121</v>
      </c>
    </row>
    <row r="271" s="2" customFormat="1" ht="21.75" customHeight="1">
      <c r="A271" s="39"/>
      <c r="B271" s="40"/>
      <c r="C271" s="236" t="s">
        <v>387</v>
      </c>
      <c r="D271" s="236" t="s">
        <v>124</v>
      </c>
      <c r="E271" s="237" t="s">
        <v>388</v>
      </c>
      <c r="F271" s="238" t="s">
        <v>389</v>
      </c>
      <c r="G271" s="239" t="s">
        <v>291</v>
      </c>
      <c r="H271" s="240">
        <v>5.4749999999999996</v>
      </c>
      <c r="I271" s="241"/>
      <c r="J271" s="242">
        <f>ROUND(I271*H271,2)</f>
        <v>0</v>
      </c>
      <c r="K271" s="238" t="s">
        <v>1</v>
      </c>
      <c r="L271" s="45"/>
      <c r="M271" s="243" t="s">
        <v>1</v>
      </c>
      <c r="N271" s="244" t="s">
        <v>40</v>
      </c>
      <c r="O271" s="92"/>
      <c r="P271" s="245">
        <f>O271*H271</f>
        <v>0</v>
      </c>
      <c r="Q271" s="245">
        <v>0</v>
      </c>
      <c r="R271" s="245">
        <f>Q271*H271</f>
        <v>0</v>
      </c>
      <c r="S271" s="245">
        <v>0</v>
      </c>
      <c r="T271" s="24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7" t="s">
        <v>144</v>
      </c>
      <c r="AT271" s="247" t="s">
        <v>124</v>
      </c>
      <c r="AU271" s="247" t="s">
        <v>85</v>
      </c>
      <c r="AY271" s="18" t="s">
        <v>121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8" t="s">
        <v>83</v>
      </c>
      <c r="BK271" s="248">
        <f>ROUND(I271*H271,2)</f>
        <v>0</v>
      </c>
      <c r="BL271" s="18" t="s">
        <v>144</v>
      </c>
      <c r="BM271" s="247" t="s">
        <v>390</v>
      </c>
    </row>
    <row r="272" s="2" customFormat="1">
      <c r="A272" s="39"/>
      <c r="B272" s="40"/>
      <c r="C272" s="41"/>
      <c r="D272" s="249" t="s">
        <v>131</v>
      </c>
      <c r="E272" s="41"/>
      <c r="F272" s="250" t="s">
        <v>391</v>
      </c>
      <c r="G272" s="41"/>
      <c r="H272" s="41"/>
      <c r="I272" s="145"/>
      <c r="J272" s="41"/>
      <c r="K272" s="41"/>
      <c r="L272" s="45"/>
      <c r="M272" s="251"/>
      <c r="N272" s="252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131</v>
      </c>
      <c r="AU272" s="18" t="s">
        <v>85</v>
      </c>
    </row>
    <row r="273" s="13" customFormat="1">
      <c r="A273" s="13"/>
      <c r="B273" s="253"/>
      <c r="C273" s="254"/>
      <c r="D273" s="249" t="s">
        <v>159</v>
      </c>
      <c r="E273" s="255" t="s">
        <v>1</v>
      </c>
      <c r="F273" s="256" t="s">
        <v>392</v>
      </c>
      <c r="G273" s="254"/>
      <c r="H273" s="257">
        <v>5.4749999999999996</v>
      </c>
      <c r="I273" s="258"/>
      <c r="J273" s="254"/>
      <c r="K273" s="254"/>
      <c r="L273" s="259"/>
      <c r="M273" s="260"/>
      <c r="N273" s="261"/>
      <c r="O273" s="261"/>
      <c r="P273" s="261"/>
      <c r="Q273" s="261"/>
      <c r="R273" s="261"/>
      <c r="S273" s="261"/>
      <c r="T273" s="26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3" t="s">
        <v>159</v>
      </c>
      <c r="AU273" s="263" t="s">
        <v>85</v>
      </c>
      <c r="AV273" s="13" t="s">
        <v>85</v>
      </c>
      <c r="AW273" s="13" t="s">
        <v>31</v>
      </c>
      <c r="AX273" s="13" t="s">
        <v>83</v>
      </c>
      <c r="AY273" s="263" t="s">
        <v>121</v>
      </c>
    </row>
    <row r="274" s="2" customFormat="1" ht="21.75" customHeight="1">
      <c r="A274" s="39"/>
      <c r="B274" s="40"/>
      <c r="C274" s="236" t="s">
        <v>393</v>
      </c>
      <c r="D274" s="236" t="s">
        <v>124</v>
      </c>
      <c r="E274" s="237" t="s">
        <v>394</v>
      </c>
      <c r="F274" s="238" t="s">
        <v>395</v>
      </c>
      <c r="G274" s="239" t="s">
        <v>187</v>
      </c>
      <c r="H274" s="240">
        <v>118.2</v>
      </c>
      <c r="I274" s="241"/>
      <c r="J274" s="242">
        <f>ROUND(I274*H274,2)</f>
        <v>0</v>
      </c>
      <c r="K274" s="238" t="s">
        <v>188</v>
      </c>
      <c r="L274" s="45"/>
      <c r="M274" s="243" t="s">
        <v>1</v>
      </c>
      <c r="N274" s="244" t="s">
        <v>40</v>
      </c>
      <c r="O274" s="92"/>
      <c r="P274" s="245">
        <f>O274*H274</f>
        <v>0</v>
      </c>
      <c r="Q274" s="245">
        <v>0.16700000000000001</v>
      </c>
      <c r="R274" s="245">
        <f>Q274*H274</f>
        <v>19.7394</v>
      </c>
      <c r="S274" s="245">
        <v>0</v>
      </c>
      <c r="T274" s="24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7" t="s">
        <v>144</v>
      </c>
      <c r="AT274" s="247" t="s">
        <v>124</v>
      </c>
      <c r="AU274" s="247" t="s">
        <v>85</v>
      </c>
      <c r="AY274" s="18" t="s">
        <v>121</v>
      </c>
      <c r="BE274" s="248">
        <f>IF(N274="základní",J274,0)</f>
        <v>0</v>
      </c>
      <c r="BF274" s="248">
        <f>IF(N274="snížená",J274,0)</f>
        <v>0</v>
      </c>
      <c r="BG274" s="248">
        <f>IF(N274="zákl. přenesená",J274,0)</f>
        <v>0</v>
      </c>
      <c r="BH274" s="248">
        <f>IF(N274="sníž. přenesená",J274,0)</f>
        <v>0</v>
      </c>
      <c r="BI274" s="248">
        <f>IF(N274="nulová",J274,0)</f>
        <v>0</v>
      </c>
      <c r="BJ274" s="18" t="s">
        <v>83</v>
      </c>
      <c r="BK274" s="248">
        <f>ROUND(I274*H274,2)</f>
        <v>0</v>
      </c>
      <c r="BL274" s="18" t="s">
        <v>144</v>
      </c>
      <c r="BM274" s="247" t="s">
        <v>396</v>
      </c>
    </row>
    <row r="275" s="2" customFormat="1">
      <c r="A275" s="39"/>
      <c r="B275" s="40"/>
      <c r="C275" s="41"/>
      <c r="D275" s="249" t="s">
        <v>131</v>
      </c>
      <c r="E275" s="41"/>
      <c r="F275" s="250" t="s">
        <v>397</v>
      </c>
      <c r="G275" s="41"/>
      <c r="H275" s="41"/>
      <c r="I275" s="145"/>
      <c r="J275" s="41"/>
      <c r="K275" s="41"/>
      <c r="L275" s="45"/>
      <c r="M275" s="251"/>
      <c r="N275" s="252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131</v>
      </c>
      <c r="AU275" s="18" t="s">
        <v>85</v>
      </c>
    </row>
    <row r="276" s="13" customFormat="1">
      <c r="A276" s="13"/>
      <c r="B276" s="253"/>
      <c r="C276" s="254"/>
      <c r="D276" s="249" t="s">
        <v>159</v>
      </c>
      <c r="E276" s="255" t="s">
        <v>1</v>
      </c>
      <c r="F276" s="256" t="s">
        <v>398</v>
      </c>
      <c r="G276" s="254"/>
      <c r="H276" s="257">
        <v>103.2</v>
      </c>
      <c r="I276" s="258"/>
      <c r="J276" s="254"/>
      <c r="K276" s="254"/>
      <c r="L276" s="259"/>
      <c r="M276" s="260"/>
      <c r="N276" s="261"/>
      <c r="O276" s="261"/>
      <c r="P276" s="261"/>
      <c r="Q276" s="261"/>
      <c r="R276" s="261"/>
      <c r="S276" s="261"/>
      <c r="T276" s="26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3" t="s">
        <v>159</v>
      </c>
      <c r="AU276" s="263" t="s">
        <v>85</v>
      </c>
      <c r="AV276" s="13" t="s">
        <v>85</v>
      </c>
      <c r="AW276" s="13" t="s">
        <v>31</v>
      </c>
      <c r="AX276" s="13" t="s">
        <v>75</v>
      </c>
      <c r="AY276" s="263" t="s">
        <v>121</v>
      </c>
    </row>
    <row r="277" s="13" customFormat="1">
      <c r="A277" s="13"/>
      <c r="B277" s="253"/>
      <c r="C277" s="254"/>
      <c r="D277" s="249" t="s">
        <v>159</v>
      </c>
      <c r="E277" s="255" t="s">
        <v>1</v>
      </c>
      <c r="F277" s="256" t="s">
        <v>399</v>
      </c>
      <c r="G277" s="254"/>
      <c r="H277" s="257">
        <v>15</v>
      </c>
      <c r="I277" s="258"/>
      <c r="J277" s="254"/>
      <c r="K277" s="254"/>
      <c r="L277" s="259"/>
      <c r="M277" s="260"/>
      <c r="N277" s="261"/>
      <c r="O277" s="261"/>
      <c r="P277" s="261"/>
      <c r="Q277" s="261"/>
      <c r="R277" s="261"/>
      <c r="S277" s="261"/>
      <c r="T277" s="26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3" t="s">
        <v>159</v>
      </c>
      <c r="AU277" s="263" t="s">
        <v>85</v>
      </c>
      <c r="AV277" s="13" t="s">
        <v>85</v>
      </c>
      <c r="AW277" s="13" t="s">
        <v>31</v>
      </c>
      <c r="AX277" s="13" t="s">
        <v>75</v>
      </c>
      <c r="AY277" s="263" t="s">
        <v>121</v>
      </c>
    </row>
    <row r="278" s="15" customFormat="1">
      <c r="A278" s="15"/>
      <c r="B278" s="278"/>
      <c r="C278" s="279"/>
      <c r="D278" s="249" t="s">
        <v>159</v>
      </c>
      <c r="E278" s="280" t="s">
        <v>1</v>
      </c>
      <c r="F278" s="281" t="s">
        <v>204</v>
      </c>
      <c r="G278" s="279"/>
      <c r="H278" s="282">
        <v>118.2</v>
      </c>
      <c r="I278" s="283"/>
      <c r="J278" s="279"/>
      <c r="K278" s="279"/>
      <c r="L278" s="284"/>
      <c r="M278" s="285"/>
      <c r="N278" s="286"/>
      <c r="O278" s="286"/>
      <c r="P278" s="286"/>
      <c r="Q278" s="286"/>
      <c r="R278" s="286"/>
      <c r="S278" s="286"/>
      <c r="T278" s="287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88" t="s">
        <v>159</v>
      </c>
      <c r="AU278" s="288" t="s">
        <v>85</v>
      </c>
      <c r="AV278" s="15" t="s">
        <v>144</v>
      </c>
      <c r="AW278" s="15" t="s">
        <v>31</v>
      </c>
      <c r="AX278" s="15" t="s">
        <v>83</v>
      </c>
      <c r="AY278" s="288" t="s">
        <v>121</v>
      </c>
    </row>
    <row r="279" s="2" customFormat="1" ht="16.5" customHeight="1">
      <c r="A279" s="39"/>
      <c r="B279" s="40"/>
      <c r="C279" s="300" t="s">
        <v>400</v>
      </c>
      <c r="D279" s="300" t="s">
        <v>374</v>
      </c>
      <c r="E279" s="301" t="s">
        <v>401</v>
      </c>
      <c r="F279" s="302" t="s">
        <v>402</v>
      </c>
      <c r="G279" s="303" t="s">
        <v>187</v>
      </c>
      <c r="H279" s="304">
        <v>121.746</v>
      </c>
      <c r="I279" s="305"/>
      <c r="J279" s="306">
        <f>ROUND(I279*H279,2)</f>
        <v>0</v>
      </c>
      <c r="K279" s="302" t="s">
        <v>188</v>
      </c>
      <c r="L279" s="307"/>
      <c r="M279" s="308" t="s">
        <v>1</v>
      </c>
      <c r="N279" s="309" t="s">
        <v>40</v>
      </c>
      <c r="O279" s="92"/>
      <c r="P279" s="245">
        <f>O279*H279</f>
        <v>0</v>
      </c>
      <c r="Q279" s="245">
        <v>0.11799999999999999</v>
      </c>
      <c r="R279" s="245">
        <f>Q279*H279</f>
        <v>14.366027999999998</v>
      </c>
      <c r="S279" s="245">
        <v>0</v>
      </c>
      <c r="T279" s="246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7" t="s">
        <v>161</v>
      </c>
      <c r="AT279" s="247" t="s">
        <v>374</v>
      </c>
      <c r="AU279" s="247" t="s">
        <v>85</v>
      </c>
      <c r="AY279" s="18" t="s">
        <v>121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8" t="s">
        <v>83</v>
      </c>
      <c r="BK279" s="248">
        <f>ROUND(I279*H279,2)</f>
        <v>0</v>
      </c>
      <c r="BL279" s="18" t="s">
        <v>144</v>
      </c>
      <c r="BM279" s="247" t="s">
        <v>403</v>
      </c>
    </row>
    <row r="280" s="2" customFormat="1">
      <c r="A280" s="39"/>
      <c r="B280" s="40"/>
      <c r="C280" s="41"/>
      <c r="D280" s="249" t="s">
        <v>131</v>
      </c>
      <c r="E280" s="41"/>
      <c r="F280" s="250" t="s">
        <v>402</v>
      </c>
      <c r="G280" s="41"/>
      <c r="H280" s="41"/>
      <c r="I280" s="145"/>
      <c r="J280" s="41"/>
      <c r="K280" s="41"/>
      <c r="L280" s="45"/>
      <c r="M280" s="251"/>
      <c r="N280" s="252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131</v>
      </c>
      <c r="AU280" s="18" t="s">
        <v>85</v>
      </c>
    </row>
    <row r="281" s="13" customFormat="1">
      <c r="A281" s="13"/>
      <c r="B281" s="253"/>
      <c r="C281" s="254"/>
      <c r="D281" s="249" t="s">
        <v>159</v>
      </c>
      <c r="E281" s="255" t="s">
        <v>1</v>
      </c>
      <c r="F281" s="256" t="s">
        <v>404</v>
      </c>
      <c r="G281" s="254"/>
      <c r="H281" s="257">
        <v>121.746</v>
      </c>
      <c r="I281" s="258"/>
      <c r="J281" s="254"/>
      <c r="K281" s="254"/>
      <c r="L281" s="259"/>
      <c r="M281" s="260"/>
      <c r="N281" s="261"/>
      <c r="O281" s="261"/>
      <c r="P281" s="261"/>
      <c r="Q281" s="261"/>
      <c r="R281" s="261"/>
      <c r="S281" s="261"/>
      <c r="T281" s="26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3" t="s">
        <v>159</v>
      </c>
      <c r="AU281" s="263" t="s">
        <v>85</v>
      </c>
      <c r="AV281" s="13" t="s">
        <v>85</v>
      </c>
      <c r="AW281" s="13" t="s">
        <v>31</v>
      </c>
      <c r="AX281" s="13" t="s">
        <v>83</v>
      </c>
      <c r="AY281" s="263" t="s">
        <v>121</v>
      </c>
    </row>
    <row r="282" s="2" customFormat="1" ht="21.75" customHeight="1">
      <c r="A282" s="39"/>
      <c r="B282" s="40"/>
      <c r="C282" s="300" t="s">
        <v>405</v>
      </c>
      <c r="D282" s="300" t="s">
        <v>374</v>
      </c>
      <c r="E282" s="301" t="s">
        <v>406</v>
      </c>
      <c r="F282" s="302" t="s">
        <v>407</v>
      </c>
      <c r="G282" s="303" t="s">
        <v>187</v>
      </c>
      <c r="H282" s="304">
        <v>5.8710000000000004</v>
      </c>
      <c r="I282" s="305"/>
      <c r="J282" s="306">
        <f>ROUND(I282*H282,2)</f>
        <v>0</v>
      </c>
      <c r="K282" s="302" t="s">
        <v>1</v>
      </c>
      <c r="L282" s="307"/>
      <c r="M282" s="308" t="s">
        <v>1</v>
      </c>
      <c r="N282" s="309" t="s">
        <v>40</v>
      </c>
      <c r="O282" s="92"/>
      <c r="P282" s="245">
        <f>O282*H282</f>
        <v>0</v>
      </c>
      <c r="Q282" s="245">
        <v>0.13100000000000001</v>
      </c>
      <c r="R282" s="245">
        <f>Q282*H282</f>
        <v>0.76910100000000003</v>
      </c>
      <c r="S282" s="245">
        <v>0</v>
      </c>
      <c r="T282" s="246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7" t="s">
        <v>161</v>
      </c>
      <c r="AT282" s="247" t="s">
        <v>374</v>
      </c>
      <c r="AU282" s="247" t="s">
        <v>85</v>
      </c>
      <c r="AY282" s="18" t="s">
        <v>121</v>
      </c>
      <c r="BE282" s="248">
        <f>IF(N282="základní",J282,0)</f>
        <v>0</v>
      </c>
      <c r="BF282" s="248">
        <f>IF(N282="snížená",J282,0)</f>
        <v>0</v>
      </c>
      <c r="BG282" s="248">
        <f>IF(N282="zákl. přenesená",J282,0)</f>
        <v>0</v>
      </c>
      <c r="BH282" s="248">
        <f>IF(N282="sníž. přenesená",J282,0)</f>
        <v>0</v>
      </c>
      <c r="BI282" s="248">
        <f>IF(N282="nulová",J282,0)</f>
        <v>0</v>
      </c>
      <c r="BJ282" s="18" t="s">
        <v>83</v>
      </c>
      <c r="BK282" s="248">
        <f>ROUND(I282*H282,2)</f>
        <v>0</v>
      </c>
      <c r="BL282" s="18" t="s">
        <v>144</v>
      </c>
      <c r="BM282" s="247" t="s">
        <v>408</v>
      </c>
    </row>
    <row r="283" s="13" customFormat="1">
      <c r="A283" s="13"/>
      <c r="B283" s="253"/>
      <c r="C283" s="254"/>
      <c r="D283" s="249" t="s">
        <v>159</v>
      </c>
      <c r="E283" s="255" t="s">
        <v>1</v>
      </c>
      <c r="F283" s="256" t="s">
        <v>409</v>
      </c>
      <c r="G283" s="254"/>
      <c r="H283" s="257">
        <v>5.8710000000000004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3" t="s">
        <v>159</v>
      </c>
      <c r="AU283" s="263" t="s">
        <v>85</v>
      </c>
      <c r="AV283" s="13" t="s">
        <v>85</v>
      </c>
      <c r="AW283" s="13" t="s">
        <v>31</v>
      </c>
      <c r="AX283" s="13" t="s">
        <v>83</v>
      </c>
      <c r="AY283" s="263" t="s">
        <v>121</v>
      </c>
    </row>
    <row r="284" s="2" customFormat="1" ht="21.75" customHeight="1">
      <c r="A284" s="39"/>
      <c r="B284" s="40"/>
      <c r="C284" s="300" t="s">
        <v>410</v>
      </c>
      <c r="D284" s="300" t="s">
        <v>374</v>
      </c>
      <c r="E284" s="301" t="s">
        <v>411</v>
      </c>
      <c r="F284" s="302" t="s">
        <v>412</v>
      </c>
      <c r="G284" s="303" t="s">
        <v>187</v>
      </c>
      <c r="H284" s="304">
        <v>4.4909999999999997</v>
      </c>
      <c r="I284" s="305"/>
      <c r="J284" s="306">
        <f>ROUND(I284*H284,2)</f>
        <v>0</v>
      </c>
      <c r="K284" s="302" t="s">
        <v>1</v>
      </c>
      <c r="L284" s="307"/>
      <c r="M284" s="308" t="s">
        <v>1</v>
      </c>
      <c r="N284" s="309" t="s">
        <v>40</v>
      </c>
      <c r="O284" s="92"/>
      <c r="P284" s="245">
        <f>O284*H284</f>
        <v>0</v>
      </c>
      <c r="Q284" s="245">
        <v>0</v>
      </c>
      <c r="R284" s="245">
        <f>Q284*H284</f>
        <v>0</v>
      </c>
      <c r="S284" s="245">
        <v>0</v>
      </c>
      <c r="T284" s="246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7" t="s">
        <v>161</v>
      </c>
      <c r="AT284" s="247" t="s">
        <v>374</v>
      </c>
      <c r="AU284" s="247" t="s">
        <v>85</v>
      </c>
      <c r="AY284" s="18" t="s">
        <v>121</v>
      </c>
      <c r="BE284" s="248">
        <f>IF(N284="základní",J284,0)</f>
        <v>0</v>
      </c>
      <c r="BF284" s="248">
        <f>IF(N284="snížená",J284,0)</f>
        <v>0</v>
      </c>
      <c r="BG284" s="248">
        <f>IF(N284="zákl. přenesená",J284,0)</f>
        <v>0</v>
      </c>
      <c r="BH284" s="248">
        <f>IF(N284="sníž. přenesená",J284,0)</f>
        <v>0</v>
      </c>
      <c r="BI284" s="248">
        <f>IF(N284="nulová",J284,0)</f>
        <v>0</v>
      </c>
      <c r="BJ284" s="18" t="s">
        <v>83</v>
      </c>
      <c r="BK284" s="248">
        <f>ROUND(I284*H284,2)</f>
        <v>0</v>
      </c>
      <c r="BL284" s="18" t="s">
        <v>144</v>
      </c>
      <c r="BM284" s="247" t="s">
        <v>413</v>
      </c>
    </row>
    <row r="285" s="13" customFormat="1">
      <c r="A285" s="13"/>
      <c r="B285" s="253"/>
      <c r="C285" s="254"/>
      <c r="D285" s="249" t="s">
        <v>159</v>
      </c>
      <c r="E285" s="255" t="s">
        <v>1</v>
      </c>
      <c r="F285" s="256" t="s">
        <v>414</v>
      </c>
      <c r="G285" s="254"/>
      <c r="H285" s="257">
        <v>4.4909999999999997</v>
      </c>
      <c r="I285" s="258"/>
      <c r="J285" s="254"/>
      <c r="K285" s="254"/>
      <c r="L285" s="259"/>
      <c r="M285" s="260"/>
      <c r="N285" s="261"/>
      <c r="O285" s="261"/>
      <c r="P285" s="261"/>
      <c r="Q285" s="261"/>
      <c r="R285" s="261"/>
      <c r="S285" s="261"/>
      <c r="T285" s="26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3" t="s">
        <v>159</v>
      </c>
      <c r="AU285" s="263" t="s">
        <v>85</v>
      </c>
      <c r="AV285" s="13" t="s">
        <v>85</v>
      </c>
      <c r="AW285" s="13" t="s">
        <v>31</v>
      </c>
      <c r="AX285" s="13" t="s">
        <v>83</v>
      </c>
      <c r="AY285" s="263" t="s">
        <v>121</v>
      </c>
    </row>
    <row r="286" s="2" customFormat="1" ht="16.5" customHeight="1">
      <c r="A286" s="39"/>
      <c r="B286" s="40"/>
      <c r="C286" s="300" t="s">
        <v>415</v>
      </c>
      <c r="D286" s="300" t="s">
        <v>374</v>
      </c>
      <c r="E286" s="301" t="s">
        <v>416</v>
      </c>
      <c r="F286" s="302" t="s">
        <v>417</v>
      </c>
      <c r="G286" s="303" t="s">
        <v>187</v>
      </c>
      <c r="H286" s="304">
        <v>2.0600000000000001</v>
      </c>
      <c r="I286" s="305"/>
      <c r="J286" s="306">
        <f>ROUND(I286*H286,2)</f>
        <v>0</v>
      </c>
      <c r="K286" s="302" t="s">
        <v>1</v>
      </c>
      <c r="L286" s="307"/>
      <c r="M286" s="308" t="s">
        <v>1</v>
      </c>
      <c r="N286" s="309" t="s">
        <v>40</v>
      </c>
      <c r="O286" s="92"/>
      <c r="P286" s="245">
        <f>O286*H286</f>
        <v>0</v>
      </c>
      <c r="Q286" s="245">
        <v>0</v>
      </c>
      <c r="R286" s="245">
        <f>Q286*H286</f>
        <v>0</v>
      </c>
      <c r="S286" s="245">
        <v>0</v>
      </c>
      <c r="T286" s="246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7" t="s">
        <v>161</v>
      </c>
      <c r="AT286" s="247" t="s">
        <v>374</v>
      </c>
      <c r="AU286" s="247" t="s">
        <v>85</v>
      </c>
      <c r="AY286" s="18" t="s">
        <v>121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18" t="s">
        <v>83</v>
      </c>
      <c r="BK286" s="248">
        <f>ROUND(I286*H286,2)</f>
        <v>0</v>
      </c>
      <c r="BL286" s="18" t="s">
        <v>144</v>
      </c>
      <c r="BM286" s="247" t="s">
        <v>418</v>
      </c>
    </row>
    <row r="287" s="2" customFormat="1">
      <c r="A287" s="39"/>
      <c r="B287" s="40"/>
      <c r="C287" s="41"/>
      <c r="D287" s="249" t="s">
        <v>131</v>
      </c>
      <c r="E287" s="41"/>
      <c r="F287" s="250" t="s">
        <v>417</v>
      </c>
      <c r="G287" s="41"/>
      <c r="H287" s="41"/>
      <c r="I287" s="145"/>
      <c r="J287" s="41"/>
      <c r="K287" s="41"/>
      <c r="L287" s="45"/>
      <c r="M287" s="251"/>
      <c r="N287" s="252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131</v>
      </c>
      <c r="AU287" s="18" t="s">
        <v>85</v>
      </c>
    </row>
    <row r="288" s="13" customFormat="1">
      <c r="A288" s="13"/>
      <c r="B288" s="253"/>
      <c r="C288" s="254"/>
      <c r="D288" s="249" t="s">
        <v>159</v>
      </c>
      <c r="E288" s="255" t="s">
        <v>1</v>
      </c>
      <c r="F288" s="256" t="s">
        <v>419</v>
      </c>
      <c r="G288" s="254"/>
      <c r="H288" s="257">
        <v>2.0600000000000001</v>
      </c>
      <c r="I288" s="258"/>
      <c r="J288" s="254"/>
      <c r="K288" s="254"/>
      <c r="L288" s="259"/>
      <c r="M288" s="260"/>
      <c r="N288" s="261"/>
      <c r="O288" s="261"/>
      <c r="P288" s="261"/>
      <c r="Q288" s="261"/>
      <c r="R288" s="261"/>
      <c r="S288" s="261"/>
      <c r="T288" s="26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3" t="s">
        <v>159</v>
      </c>
      <c r="AU288" s="263" t="s">
        <v>85</v>
      </c>
      <c r="AV288" s="13" t="s">
        <v>85</v>
      </c>
      <c r="AW288" s="13" t="s">
        <v>31</v>
      </c>
      <c r="AX288" s="13" t="s">
        <v>83</v>
      </c>
      <c r="AY288" s="263" t="s">
        <v>121</v>
      </c>
    </row>
    <row r="289" s="12" customFormat="1" ht="22.8" customHeight="1">
      <c r="A289" s="12"/>
      <c r="B289" s="220"/>
      <c r="C289" s="221"/>
      <c r="D289" s="222" t="s">
        <v>74</v>
      </c>
      <c r="E289" s="234" t="s">
        <v>161</v>
      </c>
      <c r="F289" s="234" t="s">
        <v>420</v>
      </c>
      <c r="G289" s="221"/>
      <c r="H289" s="221"/>
      <c r="I289" s="224"/>
      <c r="J289" s="235">
        <f>BK289</f>
        <v>0</v>
      </c>
      <c r="K289" s="221"/>
      <c r="L289" s="226"/>
      <c r="M289" s="227"/>
      <c r="N289" s="228"/>
      <c r="O289" s="228"/>
      <c r="P289" s="229">
        <f>SUM(P290:P313)</f>
        <v>0</v>
      </c>
      <c r="Q289" s="228"/>
      <c r="R289" s="229">
        <f>SUM(R290:R313)</f>
        <v>2.9311130599999995</v>
      </c>
      <c r="S289" s="228"/>
      <c r="T289" s="230">
        <f>SUM(T290:T313)</f>
        <v>1.3500000000000001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31" t="s">
        <v>83</v>
      </c>
      <c r="AT289" s="232" t="s">
        <v>74</v>
      </c>
      <c r="AU289" s="232" t="s">
        <v>83</v>
      </c>
      <c r="AY289" s="231" t="s">
        <v>121</v>
      </c>
      <c r="BK289" s="233">
        <f>SUM(BK290:BK313)</f>
        <v>0</v>
      </c>
    </row>
    <row r="290" s="2" customFormat="1" ht="16.5" customHeight="1">
      <c r="A290" s="39"/>
      <c r="B290" s="40"/>
      <c r="C290" s="236" t="s">
        <v>421</v>
      </c>
      <c r="D290" s="236" t="s">
        <v>124</v>
      </c>
      <c r="E290" s="237" t="s">
        <v>422</v>
      </c>
      <c r="F290" s="238" t="s">
        <v>423</v>
      </c>
      <c r="G290" s="239" t="s">
        <v>226</v>
      </c>
      <c r="H290" s="240">
        <v>40</v>
      </c>
      <c r="I290" s="241"/>
      <c r="J290" s="242">
        <f>ROUND(I290*H290,2)</f>
        <v>0</v>
      </c>
      <c r="K290" s="238" t="s">
        <v>188</v>
      </c>
      <c r="L290" s="45"/>
      <c r="M290" s="243" t="s">
        <v>1</v>
      </c>
      <c r="N290" s="244" t="s">
        <v>40</v>
      </c>
      <c r="O290" s="92"/>
      <c r="P290" s="245">
        <f>O290*H290</f>
        <v>0</v>
      </c>
      <c r="Q290" s="245">
        <v>1.0000000000000001E-05</v>
      </c>
      <c r="R290" s="245">
        <f>Q290*H290</f>
        <v>0.00040000000000000002</v>
      </c>
      <c r="S290" s="245">
        <v>0</v>
      </c>
      <c r="T290" s="246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7" t="s">
        <v>144</v>
      </c>
      <c r="AT290" s="247" t="s">
        <v>124</v>
      </c>
      <c r="AU290" s="247" t="s">
        <v>85</v>
      </c>
      <c r="AY290" s="18" t="s">
        <v>121</v>
      </c>
      <c r="BE290" s="248">
        <f>IF(N290="základní",J290,0)</f>
        <v>0</v>
      </c>
      <c r="BF290" s="248">
        <f>IF(N290="snížená",J290,0)</f>
        <v>0</v>
      </c>
      <c r="BG290" s="248">
        <f>IF(N290="zákl. přenesená",J290,0)</f>
        <v>0</v>
      </c>
      <c r="BH290" s="248">
        <f>IF(N290="sníž. přenesená",J290,0)</f>
        <v>0</v>
      </c>
      <c r="BI290" s="248">
        <f>IF(N290="nulová",J290,0)</f>
        <v>0</v>
      </c>
      <c r="BJ290" s="18" t="s">
        <v>83</v>
      </c>
      <c r="BK290" s="248">
        <f>ROUND(I290*H290,2)</f>
        <v>0</v>
      </c>
      <c r="BL290" s="18" t="s">
        <v>144</v>
      </c>
      <c r="BM290" s="247" t="s">
        <v>424</v>
      </c>
    </row>
    <row r="291" s="2" customFormat="1">
      <c r="A291" s="39"/>
      <c r="B291" s="40"/>
      <c r="C291" s="41"/>
      <c r="D291" s="249" t="s">
        <v>131</v>
      </c>
      <c r="E291" s="41"/>
      <c r="F291" s="250" t="s">
        <v>425</v>
      </c>
      <c r="G291" s="41"/>
      <c r="H291" s="41"/>
      <c r="I291" s="145"/>
      <c r="J291" s="41"/>
      <c r="K291" s="41"/>
      <c r="L291" s="45"/>
      <c r="M291" s="251"/>
      <c r="N291" s="252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131</v>
      </c>
      <c r="AU291" s="18" t="s">
        <v>85</v>
      </c>
    </row>
    <row r="292" s="13" customFormat="1">
      <c r="A292" s="13"/>
      <c r="B292" s="253"/>
      <c r="C292" s="254"/>
      <c r="D292" s="249" t="s">
        <v>159</v>
      </c>
      <c r="E292" s="255" t="s">
        <v>1</v>
      </c>
      <c r="F292" s="256" t="s">
        <v>426</v>
      </c>
      <c r="G292" s="254"/>
      <c r="H292" s="257">
        <v>40</v>
      </c>
      <c r="I292" s="258"/>
      <c r="J292" s="254"/>
      <c r="K292" s="254"/>
      <c r="L292" s="259"/>
      <c r="M292" s="260"/>
      <c r="N292" s="261"/>
      <c r="O292" s="261"/>
      <c r="P292" s="261"/>
      <c r="Q292" s="261"/>
      <c r="R292" s="261"/>
      <c r="S292" s="261"/>
      <c r="T292" s="26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3" t="s">
        <v>159</v>
      </c>
      <c r="AU292" s="263" t="s">
        <v>85</v>
      </c>
      <c r="AV292" s="13" t="s">
        <v>85</v>
      </c>
      <c r="AW292" s="13" t="s">
        <v>31</v>
      </c>
      <c r="AX292" s="13" t="s">
        <v>83</v>
      </c>
      <c r="AY292" s="263" t="s">
        <v>121</v>
      </c>
    </row>
    <row r="293" s="2" customFormat="1" ht="21.75" customHeight="1">
      <c r="A293" s="39"/>
      <c r="B293" s="40"/>
      <c r="C293" s="300" t="s">
        <v>427</v>
      </c>
      <c r="D293" s="300" t="s">
        <v>374</v>
      </c>
      <c r="E293" s="301" t="s">
        <v>428</v>
      </c>
      <c r="F293" s="302" t="s">
        <v>429</v>
      </c>
      <c r="G293" s="303" t="s">
        <v>170</v>
      </c>
      <c r="H293" s="304">
        <v>35.363</v>
      </c>
      <c r="I293" s="305"/>
      <c r="J293" s="306">
        <f>ROUND(I293*H293,2)</f>
        <v>0</v>
      </c>
      <c r="K293" s="302" t="s">
        <v>188</v>
      </c>
      <c r="L293" s="307"/>
      <c r="M293" s="308" t="s">
        <v>1</v>
      </c>
      <c r="N293" s="309" t="s">
        <v>40</v>
      </c>
      <c r="O293" s="92"/>
      <c r="P293" s="245">
        <f>O293*H293</f>
        <v>0</v>
      </c>
      <c r="Q293" s="245">
        <v>0.00662</v>
      </c>
      <c r="R293" s="245">
        <f>Q293*H293</f>
        <v>0.23410306</v>
      </c>
      <c r="S293" s="245">
        <v>0</v>
      </c>
      <c r="T293" s="246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7" t="s">
        <v>161</v>
      </c>
      <c r="AT293" s="247" t="s">
        <v>374</v>
      </c>
      <c r="AU293" s="247" t="s">
        <v>85</v>
      </c>
      <c r="AY293" s="18" t="s">
        <v>121</v>
      </c>
      <c r="BE293" s="248">
        <f>IF(N293="základní",J293,0)</f>
        <v>0</v>
      </c>
      <c r="BF293" s="248">
        <f>IF(N293="snížená",J293,0)</f>
        <v>0</v>
      </c>
      <c r="BG293" s="248">
        <f>IF(N293="zákl. přenesená",J293,0)</f>
        <v>0</v>
      </c>
      <c r="BH293" s="248">
        <f>IF(N293="sníž. přenesená",J293,0)</f>
        <v>0</v>
      </c>
      <c r="BI293" s="248">
        <f>IF(N293="nulová",J293,0)</f>
        <v>0</v>
      </c>
      <c r="BJ293" s="18" t="s">
        <v>83</v>
      </c>
      <c r="BK293" s="248">
        <f>ROUND(I293*H293,2)</f>
        <v>0</v>
      </c>
      <c r="BL293" s="18" t="s">
        <v>144</v>
      </c>
      <c r="BM293" s="247" t="s">
        <v>430</v>
      </c>
    </row>
    <row r="294" s="2" customFormat="1">
      <c r="A294" s="39"/>
      <c r="B294" s="40"/>
      <c r="C294" s="41"/>
      <c r="D294" s="249" t="s">
        <v>131</v>
      </c>
      <c r="E294" s="41"/>
      <c r="F294" s="250" t="s">
        <v>429</v>
      </c>
      <c r="G294" s="41"/>
      <c r="H294" s="41"/>
      <c r="I294" s="145"/>
      <c r="J294" s="41"/>
      <c r="K294" s="41"/>
      <c r="L294" s="45"/>
      <c r="M294" s="251"/>
      <c r="N294" s="252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131</v>
      </c>
      <c r="AU294" s="18" t="s">
        <v>85</v>
      </c>
    </row>
    <row r="295" s="13" customFormat="1">
      <c r="A295" s="13"/>
      <c r="B295" s="253"/>
      <c r="C295" s="254"/>
      <c r="D295" s="249" t="s">
        <v>159</v>
      </c>
      <c r="E295" s="255" t="s">
        <v>1</v>
      </c>
      <c r="F295" s="256" t="s">
        <v>431</v>
      </c>
      <c r="G295" s="254"/>
      <c r="H295" s="257">
        <v>34.332999999999998</v>
      </c>
      <c r="I295" s="258"/>
      <c r="J295" s="254"/>
      <c r="K295" s="254"/>
      <c r="L295" s="259"/>
      <c r="M295" s="260"/>
      <c r="N295" s="261"/>
      <c r="O295" s="261"/>
      <c r="P295" s="261"/>
      <c r="Q295" s="261"/>
      <c r="R295" s="261"/>
      <c r="S295" s="261"/>
      <c r="T295" s="26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3" t="s">
        <v>159</v>
      </c>
      <c r="AU295" s="263" t="s">
        <v>85</v>
      </c>
      <c r="AV295" s="13" t="s">
        <v>85</v>
      </c>
      <c r="AW295" s="13" t="s">
        <v>31</v>
      </c>
      <c r="AX295" s="13" t="s">
        <v>83</v>
      </c>
      <c r="AY295" s="263" t="s">
        <v>121</v>
      </c>
    </row>
    <row r="296" s="13" customFormat="1">
      <c r="A296" s="13"/>
      <c r="B296" s="253"/>
      <c r="C296" s="254"/>
      <c r="D296" s="249" t="s">
        <v>159</v>
      </c>
      <c r="E296" s="254"/>
      <c r="F296" s="256" t="s">
        <v>432</v>
      </c>
      <c r="G296" s="254"/>
      <c r="H296" s="257">
        <v>35.363</v>
      </c>
      <c r="I296" s="258"/>
      <c r="J296" s="254"/>
      <c r="K296" s="254"/>
      <c r="L296" s="259"/>
      <c r="M296" s="260"/>
      <c r="N296" s="261"/>
      <c r="O296" s="261"/>
      <c r="P296" s="261"/>
      <c r="Q296" s="261"/>
      <c r="R296" s="261"/>
      <c r="S296" s="261"/>
      <c r="T296" s="26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3" t="s">
        <v>159</v>
      </c>
      <c r="AU296" s="263" t="s">
        <v>85</v>
      </c>
      <c r="AV296" s="13" t="s">
        <v>85</v>
      </c>
      <c r="AW296" s="13" t="s">
        <v>4</v>
      </c>
      <c r="AX296" s="13" t="s">
        <v>83</v>
      </c>
      <c r="AY296" s="263" t="s">
        <v>121</v>
      </c>
    </row>
    <row r="297" s="2" customFormat="1" ht="21.75" customHeight="1">
      <c r="A297" s="39"/>
      <c r="B297" s="40"/>
      <c r="C297" s="236" t="s">
        <v>433</v>
      </c>
      <c r="D297" s="236" t="s">
        <v>124</v>
      </c>
      <c r="E297" s="237" t="s">
        <v>434</v>
      </c>
      <c r="F297" s="238" t="s">
        <v>435</v>
      </c>
      <c r="G297" s="239" t="s">
        <v>170</v>
      </c>
      <c r="H297" s="240">
        <v>3</v>
      </c>
      <c r="I297" s="241"/>
      <c r="J297" s="242">
        <f>ROUND(I297*H297,2)</f>
        <v>0</v>
      </c>
      <c r="K297" s="238" t="s">
        <v>188</v>
      </c>
      <c r="L297" s="45"/>
      <c r="M297" s="243" t="s">
        <v>1</v>
      </c>
      <c r="N297" s="244" t="s">
        <v>40</v>
      </c>
      <c r="O297" s="92"/>
      <c r="P297" s="245">
        <f>O297*H297</f>
        <v>0</v>
      </c>
      <c r="Q297" s="245">
        <v>0.67850999999999995</v>
      </c>
      <c r="R297" s="245">
        <f>Q297*H297</f>
        <v>2.0355299999999996</v>
      </c>
      <c r="S297" s="245">
        <v>0.45000000000000001</v>
      </c>
      <c r="T297" s="246">
        <f>S297*H297</f>
        <v>1.3500000000000001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7" t="s">
        <v>144</v>
      </c>
      <c r="AT297" s="247" t="s">
        <v>124</v>
      </c>
      <c r="AU297" s="247" t="s">
        <v>85</v>
      </c>
      <c r="AY297" s="18" t="s">
        <v>121</v>
      </c>
      <c r="BE297" s="248">
        <f>IF(N297="základní",J297,0)</f>
        <v>0</v>
      </c>
      <c r="BF297" s="248">
        <f>IF(N297="snížená",J297,0)</f>
        <v>0</v>
      </c>
      <c r="BG297" s="248">
        <f>IF(N297="zákl. přenesená",J297,0)</f>
        <v>0</v>
      </c>
      <c r="BH297" s="248">
        <f>IF(N297="sníž. přenesená",J297,0)</f>
        <v>0</v>
      </c>
      <c r="BI297" s="248">
        <f>IF(N297="nulová",J297,0)</f>
        <v>0</v>
      </c>
      <c r="BJ297" s="18" t="s">
        <v>83</v>
      </c>
      <c r="BK297" s="248">
        <f>ROUND(I297*H297,2)</f>
        <v>0</v>
      </c>
      <c r="BL297" s="18" t="s">
        <v>144</v>
      </c>
      <c r="BM297" s="247" t="s">
        <v>436</v>
      </c>
    </row>
    <row r="298" s="2" customFormat="1">
      <c r="A298" s="39"/>
      <c r="B298" s="40"/>
      <c r="C298" s="41"/>
      <c r="D298" s="249" t="s">
        <v>131</v>
      </c>
      <c r="E298" s="41"/>
      <c r="F298" s="250" t="s">
        <v>437</v>
      </c>
      <c r="G298" s="41"/>
      <c r="H298" s="41"/>
      <c r="I298" s="145"/>
      <c r="J298" s="41"/>
      <c r="K298" s="41"/>
      <c r="L298" s="45"/>
      <c r="M298" s="251"/>
      <c r="N298" s="252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131</v>
      </c>
      <c r="AU298" s="18" t="s">
        <v>85</v>
      </c>
    </row>
    <row r="299" s="2" customFormat="1" ht="21.75" customHeight="1">
      <c r="A299" s="39"/>
      <c r="B299" s="40"/>
      <c r="C299" s="236" t="s">
        <v>438</v>
      </c>
      <c r="D299" s="236" t="s">
        <v>124</v>
      </c>
      <c r="E299" s="237" t="s">
        <v>439</v>
      </c>
      <c r="F299" s="238" t="s">
        <v>440</v>
      </c>
      <c r="G299" s="239" t="s">
        <v>226</v>
      </c>
      <c r="H299" s="240">
        <v>33</v>
      </c>
      <c r="I299" s="241"/>
      <c r="J299" s="242">
        <f>ROUND(I299*H299,2)</f>
        <v>0</v>
      </c>
      <c r="K299" s="238" t="s">
        <v>1</v>
      </c>
      <c r="L299" s="45"/>
      <c r="M299" s="243" t="s">
        <v>1</v>
      </c>
      <c r="N299" s="244" t="s">
        <v>40</v>
      </c>
      <c r="O299" s="92"/>
      <c r="P299" s="245">
        <f>O299*H299</f>
        <v>0</v>
      </c>
      <c r="Q299" s="245">
        <v>0</v>
      </c>
      <c r="R299" s="245">
        <f>Q299*H299</f>
        <v>0</v>
      </c>
      <c r="S299" s="245">
        <v>0</v>
      </c>
      <c r="T299" s="246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7" t="s">
        <v>144</v>
      </c>
      <c r="AT299" s="247" t="s">
        <v>124</v>
      </c>
      <c r="AU299" s="247" t="s">
        <v>85</v>
      </c>
      <c r="AY299" s="18" t="s">
        <v>121</v>
      </c>
      <c r="BE299" s="248">
        <f>IF(N299="základní",J299,0)</f>
        <v>0</v>
      </c>
      <c r="BF299" s="248">
        <f>IF(N299="snížená",J299,0)</f>
        <v>0</v>
      </c>
      <c r="BG299" s="248">
        <f>IF(N299="zákl. přenesená",J299,0)</f>
        <v>0</v>
      </c>
      <c r="BH299" s="248">
        <f>IF(N299="sníž. přenesená",J299,0)</f>
        <v>0</v>
      </c>
      <c r="BI299" s="248">
        <f>IF(N299="nulová",J299,0)</f>
        <v>0</v>
      </c>
      <c r="BJ299" s="18" t="s">
        <v>83</v>
      </c>
      <c r="BK299" s="248">
        <f>ROUND(I299*H299,2)</f>
        <v>0</v>
      </c>
      <c r="BL299" s="18" t="s">
        <v>144</v>
      </c>
      <c r="BM299" s="247" t="s">
        <v>441</v>
      </c>
    </row>
    <row r="300" s="2" customFormat="1">
      <c r="A300" s="39"/>
      <c r="B300" s="40"/>
      <c r="C300" s="41"/>
      <c r="D300" s="249" t="s">
        <v>131</v>
      </c>
      <c r="E300" s="41"/>
      <c r="F300" s="250" t="s">
        <v>442</v>
      </c>
      <c r="G300" s="41"/>
      <c r="H300" s="41"/>
      <c r="I300" s="145"/>
      <c r="J300" s="41"/>
      <c r="K300" s="41"/>
      <c r="L300" s="45"/>
      <c r="M300" s="251"/>
      <c r="N300" s="252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131</v>
      </c>
      <c r="AU300" s="18" t="s">
        <v>85</v>
      </c>
    </row>
    <row r="301" s="13" customFormat="1">
      <c r="A301" s="13"/>
      <c r="B301" s="253"/>
      <c r="C301" s="254"/>
      <c r="D301" s="249" t="s">
        <v>159</v>
      </c>
      <c r="E301" s="255" t="s">
        <v>1</v>
      </c>
      <c r="F301" s="256" t="s">
        <v>443</v>
      </c>
      <c r="G301" s="254"/>
      <c r="H301" s="257">
        <v>33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3" t="s">
        <v>159</v>
      </c>
      <c r="AU301" s="263" t="s">
        <v>85</v>
      </c>
      <c r="AV301" s="13" t="s">
        <v>85</v>
      </c>
      <c r="AW301" s="13" t="s">
        <v>31</v>
      </c>
      <c r="AX301" s="13" t="s">
        <v>83</v>
      </c>
      <c r="AY301" s="263" t="s">
        <v>121</v>
      </c>
    </row>
    <row r="302" s="2" customFormat="1" ht="21.75" customHeight="1">
      <c r="A302" s="39"/>
      <c r="B302" s="40"/>
      <c r="C302" s="236" t="s">
        <v>444</v>
      </c>
      <c r="D302" s="236" t="s">
        <v>124</v>
      </c>
      <c r="E302" s="237" t="s">
        <v>445</v>
      </c>
      <c r="F302" s="238" t="s">
        <v>446</v>
      </c>
      <c r="G302" s="239" t="s">
        <v>170</v>
      </c>
      <c r="H302" s="240">
        <v>2</v>
      </c>
      <c r="I302" s="241"/>
      <c r="J302" s="242">
        <f>ROUND(I302*H302,2)</f>
        <v>0</v>
      </c>
      <c r="K302" s="238" t="s">
        <v>1</v>
      </c>
      <c r="L302" s="45"/>
      <c r="M302" s="243" t="s">
        <v>1</v>
      </c>
      <c r="N302" s="244" t="s">
        <v>40</v>
      </c>
      <c r="O302" s="92"/>
      <c r="P302" s="245">
        <f>O302*H302</f>
        <v>0</v>
      </c>
      <c r="Q302" s="245">
        <v>0.21734000000000001</v>
      </c>
      <c r="R302" s="245">
        <f>Q302*H302</f>
        <v>0.43468000000000001</v>
      </c>
      <c r="S302" s="245">
        <v>0</v>
      </c>
      <c r="T302" s="246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7" t="s">
        <v>144</v>
      </c>
      <c r="AT302" s="247" t="s">
        <v>124</v>
      </c>
      <c r="AU302" s="247" t="s">
        <v>85</v>
      </c>
      <c r="AY302" s="18" t="s">
        <v>121</v>
      </c>
      <c r="BE302" s="248">
        <f>IF(N302="základní",J302,0)</f>
        <v>0</v>
      </c>
      <c r="BF302" s="248">
        <f>IF(N302="snížená",J302,0)</f>
        <v>0</v>
      </c>
      <c r="BG302" s="248">
        <f>IF(N302="zákl. přenesená",J302,0)</f>
        <v>0</v>
      </c>
      <c r="BH302" s="248">
        <f>IF(N302="sníž. přenesená",J302,0)</f>
        <v>0</v>
      </c>
      <c r="BI302" s="248">
        <f>IF(N302="nulová",J302,0)</f>
        <v>0</v>
      </c>
      <c r="BJ302" s="18" t="s">
        <v>83</v>
      </c>
      <c r="BK302" s="248">
        <f>ROUND(I302*H302,2)</f>
        <v>0</v>
      </c>
      <c r="BL302" s="18" t="s">
        <v>144</v>
      </c>
      <c r="BM302" s="247" t="s">
        <v>447</v>
      </c>
    </row>
    <row r="303" s="2" customFormat="1">
      <c r="A303" s="39"/>
      <c r="B303" s="40"/>
      <c r="C303" s="41"/>
      <c r="D303" s="249" t="s">
        <v>131</v>
      </c>
      <c r="E303" s="41"/>
      <c r="F303" s="250" t="s">
        <v>446</v>
      </c>
      <c r="G303" s="41"/>
      <c r="H303" s="41"/>
      <c r="I303" s="145"/>
      <c r="J303" s="41"/>
      <c r="K303" s="41"/>
      <c r="L303" s="45"/>
      <c r="M303" s="251"/>
      <c r="N303" s="252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131</v>
      </c>
      <c r="AU303" s="18" t="s">
        <v>85</v>
      </c>
    </row>
    <row r="304" s="2" customFormat="1" ht="21.75" customHeight="1">
      <c r="A304" s="39"/>
      <c r="B304" s="40"/>
      <c r="C304" s="300" t="s">
        <v>448</v>
      </c>
      <c r="D304" s="300" t="s">
        <v>374</v>
      </c>
      <c r="E304" s="301" t="s">
        <v>449</v>
      </c>
      <c r="F304" s="302" t="s">
        <v>450</v>
      </c>
      <c r="G304" s="303" t="s">
        <v>170</v>
      </c>
      <c r="H304" s="304">
        <v>2</v>
      </c>
      <c r="I304" s="305"/>
      <c r="J304" s="306">
        <f>ROUND(I304*H304,2)</f>
        <v>0</v>
      </c>
      <c r="K304" s="302" t="s">
        <v>1</v>
      </c>
      <c r="L304" s="307"/>
      <c r="M304" s="308" t="s">
        <v>1</v>
      </c>
      <c r="N304" s="309" t="s">
        <v>40</v>
      </c>
      <c r="O304" s="92"/>
      <c r="P304" s="245">
        <f>O304*H304</f>
        <v>0</v>
      </c>
      <c r="Q304" s="245">
        <v>0</v>
      </c>
      <c r="R304" s="245">
        <f>Q304*H304</f>
        <v>0</v>
      </c>
      <c r="S304" s="245">
        <v>0</v>
      </c>
      <c r="T304" s="246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7" t="s">
        <v>161</v>
      </c>
      <c r="AT304" s="247" t="s">
        <v>374</v>
      </c>
      <c r="AU304" s="247" t="s">
        <v>85</v>
      </c>
      <c r="AY304" s="18" t="s">
        <v>121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18" t="s">
        <v>83</v>
      </c>
      <c r="BK304" s="248">
        <f>ROUND(I304*H304,2)</f>
        <v>0</v>
      </c>
      <c r="BL304" s="18" t="s">
        <v>144</v>
      </c>
      <c r="BM304" s="247" t="s">
        <v>451</v>
      </c>
    </row>
    <row r="305" s="2" customFormat="1">
      <c r="A305" s="39"/>
      <c r="B305" s="40"/>
      <c r="C305" s="41"/>
      <c r="D305" s="249" t="s">
        <v>131</v>
      </c>
      <c r="E305" s="41"/>
      <c r="F305" s="250" t="s">
        <v>452</v>
      </c>
      <c r="G305" s="41"/>
      <c r="H305" s="41"/>
      <c r="I305" s="145"/>
      <c r="J305" s="41"/>
      <c r="K305" s="41"/>
      <c r="L305" s="45"/>
      <c r="M305" s="251"/>
      <c r="N305" s="252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131</v>
      </c>
      <c r="AU305" s="18" t="s">
        <v>85</v>
      </c>
    </row>
    <row r="306" s="2" customFormat="1" ht="16.5" customHeight="1">
      <c r="A306" s="39"/>
      <c r="B306" s="40"/>
      <c r="C306" s="236" t="s">
        <v>453</v>
      </c>
      <c r="D306" s="236" t="s">
        <v>124</v>
      </c>
      <c r="E306" s="237" t="s">
        <v>454</v>
      </c>
      <c r="F306" s="238" t="s">
        <v>455</v>
      </c>
      <c r="G306" s="239" t="s">
        <v>170</v>
      </c>
      <c r="H306" s="240">
        <v>5</v>
      </c>
      <c r="I306" s="241"/>
      <c r="J306" s="242">
        <f>ROUND(I306*H306,2)</f>
        <v>0</v>
      </c>
      <c r="K306" s="238" t="s">
        <v>1</v>
      </c>
      <c r="L306" s="45"/>
      <c r="M306" s="243" t="s">
        <v>1</v>
      </c>
      <c r="N306" s="244" t="s">
        <v>40</v>
      </c>
      <c r="O306" s="92"/>
      <c r="P306" s="245">
        <f>O306*H306</f>
        <v>0</v>
      </c>
      <c r="Q306" s="245">
        <v>0</v>
      </c>
      <c r="R306" s="245">
        <f>Q306*H306</f>
        <v>0</v>
      </c>
      <c r="S306" s="245">
        <v>0</v>
      </c>
      <c r="T306" s="246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7" t="s">
        <v>144</v>
      </c>
      <c r="AT306" s="247" t="s">
        <v>124</v>
      </c>
      <c r="AU306" s="247" t="s">
        <v>85</v>
      </c>
      <c r="AY306" s="18" t="s">
        <v>121</v>
      </c>
      <c r="BE306" s="248">
        <f>IF(N306="základní",J306,0)</f>
        <v>0</v>
      </c>
      <c r="BF306" s="248">
        <f>IF(N306="snížená",J306,0)</f>
        <v>0</v>
      </c>
      <c r="BG306" s="248">
        <f>IF(N306="zákl. přenesená",J306,0)</f>
        <v>0</v>
      </c>
      <c r="BH306" s="248">
        <f>IF(N306="sníž. přenesená",J306,0)</f>
        <v>0</v>
      </c>
      <c r="BI306" s="248">
        <f>IF(N306="nulová",J306,0)</f>
        <v>0</v>
      </c>
      <c r="BJ306" s="18" t="s">
        <v>83</v>
      </c>
      <c r="BK306" s="248">
        <f>ROUND(I306*H306,2)</f>
        <v>0</v>
      </c>
      <c r="BL306" s="18" t="s">
        <v>144</v>
      </c>
      <c r="BM306" s="247" t="s">
        <v>456</v>
      </c>
    </row>
    <row r="307" s="2" customFormat="1">
      <c r="A307" s="39"/>
      <c r="B307" s="40"/>
      <c r="C307" s="41"/>
      <c r="D307" s="249" t="s">
        <v>131</v>
      </c>
      <c r="E307" s="41"/>
      <c r="F307" s="250" t="s">
        <v>455</v>
      </c>
      <c r="G307" s="41"/>
      <c r="H307" s="41"/>
      <c r="I307" s="145"/>
      <c r="J307" s="41"/>
      <c r="K307" s="41"/>
      <c r="L307" s="45"/>
      <c r="M307" s="251"/>
      <c r="N307" s="252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131</v>
      </c>
      <c r="AU307" s="18" t="s">
        <v>85</v>
      </c>
    </row>
    <row r="308" s="13" customFormat="1">
      <c r="A308" s="13"/>
      <c r="B308" s="253"/>
      <c r="C308" s="254"/>
      <c r="D308" s="249" t="s">
        <v>159</v>
      </c>
      <c r="E308" s="255" t="s">
        <v>1</v>
      </c>
      <c r="F308" s="256" t="s">
        <v>457</v>
      </c>
      <c r="G308" s="254"/>
      <c r="H308" s="257">
        <v>5</v>
      </c>
      <c r="I308" s="258"/>
      <c r="J308" s="254"/>
      <c r="K308" s="254"/>
      <c r="L308" s="259"/>
      <c r="M308" s="260"/>
      <c r="N308" s="261"/>
      <c r="O308" s="261"/>
      <c r="P308" s="261"/>
      <c r="Q308" s="261"/>
      <c r="R308" s="261"/>
      <c r="S308" s="261"/>
      <c r="T308" s="26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3" t="s">
        <v>159</v>
      </c>
      <c r="AU308" s="263" t="s">
        <v>85</v>
      </c>
      <c r="AV308" s="13" t="s">
        <v>85</v>
      </c>
      <c r="AW308" s="13" t="s">
        <v>31</v>
      </c>
      <c r="AX308" s="13" t="s">
        <v>83</v>
      </c>
      <c r="AY308" s="263" t="s">
        <v>121</v>
      </c>
    </row>
    <row r="309" s="2" customFormat="1" ht="21.75" customHeight="1">
      <c r="A309" s="39"/>
      <c r="B309" s="40"/>
      <c r="C309" s="236" t="s">
        <v>458</v>
      </c>
      <c r="D309" s="236" t="s">
        <v>124</v>
      </c>
      <c r="E309" s="237" t="s">
        <v>459</v>
      </c>
      <c r="F309" s="238" t="s">
        <v>460</v>
      </c>
      <c r="G309" s="239" t="s">
        <v>170</v>
      </c>
      <c r="H309" s="240">
        <v>3</v>
      </c>
      <c r="I309" s="241"/>
      <c r="J309" s="242">
        <f>ROUND(I309*H309,2)</f>
        <v>0</v>
      </c>
      <c r="K309" s="238" t="s">
        <v>1</v>
      </c>
      <c r="L309" s="45"/>
      <c r="M309" s="243" t="s">
        <v>1</v>
      </c>
      <c r="N309" s="244" t="s">
        <v>40</v>
      </c>
      <c r="O309" s="92"/>
      <c r="P309" s="245">
        <f>O309*H309</f>
        <v>0</v>
      </c>
      <c r="Q309" s="245">
        <v>0</v>
      </c>
      <c r="R309" s="245">
        <f>Q309*H309</f>
        <v>0</v>
      </c>
      <c r="S309" s="245">
        <v>0</v>
      </c>
      <c r="T309" s="246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7" t="s">
        <v>144</v>
      </c>
      <c r="AT309" s="247" t="s">
        <v>124</v>
      </c>
      <c r="AU309" s="247" t="s">
        <v>85</v>
      </c>
      <c r="AY309" s="18" t="s">
        <v>121</v>
      </c>
      <c r="BE309" s="248">
        <f>IF(N309="základní",J309,0)</f>
        <v>0</v>
      </c>
      <c r="BF309" s="248">
        <f>IF(N309="snížená",J309,0)</f>
        <v>0</v>
      </c>
      <c r="BG309" s="248">
        <f>IF(N309="zákl. přenesená",J309,0)</f>
        <v>0</v>
      </c>
      <c r="BH309" s="248">
        <f>IF(N309="sníž. přenesená",J309,0)</f>
        <v>0</v>
      </c>
      <c r="BI309" s="248">
        <f>IF(N309="nulová",J309,0)</f>
        <v>0</v>
      </c>
      <c r="BJ309" s="18" t="s">
        <v>83</v>
      </c>
      <c r="BK309" s="248">
        <f>ROUND(I309*H309,2)</f>
        <v>0</v>
      </c>
      <c r="BL309" s="18" t="s">
        <v>144</v>
      </c>
      <c r="BM309" s="247" t="s">
        <v>461</v>
      </c>
    </row>
    <row r="310" s="2" customFormat="1">
      <c r="A310" s="39"/>
      <c r="B310" s="40"/>
      <c r="C310" s="41"/>
      <c r="D310" s="249" t="s">
        <v>131</v>
      </c>
      <c r="E310" s="41"/>
      <c r="F310" s="250" t="s">
        <v>460</v>
      </c>
      <c r="G310" s="41"/>
      <c r="H310" s="41"/>
      <c r="I310" s="145"/>
      <c r="J310" s="41"/>
      <c r="K310" s="41"/>
      <c r="L310" s="45"/>
      <c r="M310" s="251"/>
      <c r="N310" s="252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131</v>
      </c>
      <c r="AU310" s="18" t="s">
        <v>85</v>
      </c>
    </row>
    <row r="311" s="2" customFormat="1" ht="16.5" customHeight="1">
      <c r="A311" s="39"/>
      <c r="B311" s="40"/>
      <c r="C311" s="300" t="s">
        <v>462</v>
      </c>
      <c r="D311" s="300" t="s">
        <v>374</v>
      </c>
      <c r="E311" s="301" t="s">
        <v>463</v>
      </c>
      <c r="F311" s="302" t="s">
        <v>464</v>
      </c>
      <c r="G311" s="303" t="s">
        <v>170</v>
      </c>
      <c r="H311" s="304">
        <v>4</v>
      </c>
      <c r="I311" s="305"/>
      <c r="J311" s="306">
        <f>ROUND(I311*H311,2)</f>
        <v>0</v>
      </c>
      <c r="K311" s="302" t="s">
        <v>1</v>
      </c>
      <c r="L311" s="307"/>
      <c r="M311" s="308" t="s">
        <v>1</v>
      </c>
      <c r="N311" s="309" t="s">
        <v>40</v>
      </c>
      <c r="O311" s="92"/>
      <c r="P311" s="245">
        <f>O311*H311</f>
        <v>0</v>
      </c>
      <c r="Q311" s="245">
        <v>0.056599999999999998</v>
      </c>
      <c r="R311" s="245">
        <f>Q311*H311</f>
        <v>0.22639999999999999</v>
      </c>
      <c r="S311" s="245">
        <v>0</v>
      </c>
      <c r="T311" s="24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7" t="s">
        <v>161</v>
      </c>
      <c r="AT311" s="247" t="s">
        <v>374</v>
      </c>
      <c r="AU311" s="247" t="s">
        <v>85</v>
      </c>
      <c r="AY311" s="18" t="s">
        <v>121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8" t="s">
        <v>83</v>
      </c>
      <c r="BK311" s="248">
        <f>ROUND(I311*H311,2)</f>
        <v>0</v>
      </c>
      <c r="BL311" s="18" t="s">
        <v>144</v>
      </c>
      <c r="BM311" s="247" t="s">
        <v>465</v>
      </c>
    </row>
    <row r="312" s="2" customFormat="1">
      <c r="A312" s="39"/>
      <c r="B312" s="40"/>
      <c r="C312" s="41"/>
      <c r="D312" s="249" t="s">
        <v>131</v>
      </c>
      <c r="E312" s="41"/>
      <c r="F312" s="250" t="s">
        <v>466</v>
      </c>
      <c r="G312" s="41"/>
      <c r="H312" s="41"/>
      <c r="I312" s="145"/>
      <c r="J312" s="41"/>
      <c r="K312" s="41"/>
      <c r="L312" s="45"/>
      <c r="M312" s="251"/>
      <c r="N312" s="252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131</v>
      </c>
      <c r="AU312" s="18" t="s">
        <v>85</v>
      </c>
    </row>
    <row r="313" s="13" customFormat="1">
      <c r="A313" s="13"/>
      <c r="B313" s="253"/>
      <c r="C313" s="254"/>
      <c r="D313" s="249" t="s">
        <v>159</v>
      </c>
      <c r="E313" s="255" t="s">
        <v>1</v>
      </c>
      <c r="F313" s="256" t="s">
        <v>467</v>
      </c>
      <c r="G313" s="254"/>
      <c r="H313" s="257">
        <v>4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3" t="s">
        <v>159</v>
      </c>
      <c r="AU313" s="263" t="s">
        <v>85</v>
      </c>
      <c r="AV313" s="13" t="s">
        <v>85</v>
      </c>
      <c r="AW313" s="13" t="s">
        <v>31</v>
      </c>
      <c r="AX313" s="13" t="s">
        <v>83</v>
      </c>
      <c r="AY313" s="263" t="s">
        <v>121</v>
      </c>
    </row>
    <row r="314" s="12" customFormat="1" ht="22.8" customHeight="1">
      <c r="A314" s="12"/>
      <c r="B314" s="220"/>
      <c r="C314" s="221"/>
      <c r="D314" s="222" t="s">
        <v>74</v>
      </c>
      <c r="E314" s="234" t="s">
        <v>167</v>
      </c>
      <c r="F314" s="234" t="s">
        <v>468</v>
      </c>
      <c r="G314" s="221"/>
      <c r="H314" s="221"/>
      <c r="I314" s="224"/>
      <c r="J314" s="235">
        <f>BK314</f>
        <v>0</v>
      </c>
      <c r="K314" s="221"/>
      <c r="L314" s="226"/>
      <c r="M314" s="227"/>
      <c r="N314" s="228"/>
      <c r="O314" s="228"/>
      <c r="P314" s="229">
        <f>SUM(P315:P393)</f>
        <v>0</v>
      </c>
      <c r="Q314" s="228"/>
      <c r="R314" s="229">
        <f>SUM(R315:R393)</f>
        <v>26.980165</v>
      </c>
      <c r="S314" s="228"/>
      <c r="T314" s="230">
        <f>SUM(T315:T393)</f>
        <v>11.782000000000002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31" t="s">
        <v>83</v>
      </c>
      <c r="AT314" s="232" t="s">
        <v>74</v>
      </c>
      <c r="AU314" s="232" t="s">
        <v>83</v>
      </c>
      <c r="AY314" s="231" t="s">
        <v>121</v>
      </c>
      <c r="BK314" s="233">
        <f>SUM(BK315:BK393)</f>
        <v>0</v>
      </c>
    </row>
    <row r="315" s="2" customFormat="1" ht="21.75" customHeight="1">
      <c r="A315" s="39"/>
      <c r="B315" s="40"/>
      <c r="C315" s="236" t="s">
        <v>469</v>
      </c>
      <c r="D315" s="236" t="s">
        <v>124</v>
      </c>
      <c r="E315" s="237" t="s">
        <v>470</v>
      </c>
      <c r="F315" s="238" t="s">
        <v>471</v>
      </c>
      <c r="G315" s="239" t="s">
        <v>170</v>
      </c>
      <c r="H315" s="240">
        <v>1</v>
      </c>
      <c r="I315" s="241"/>
      <c r="J315" s="242">
        <f>ROUND(I315*H315,2)</f>
        <v>0</v>
      </c>
      <c r="K315" s="238" t="s">
        <v>188</v>
      </c>
      <c r="L315" s="45"/>
      <c r="M315" s="243" t="s">
        <v>1</v>
      </c>
      <c r="N315" s="244" t="s">
        <v>40</v>
      </c>
      <c r="O315" s="92"/>
      <c r="P315" s="245">
        <f>O315*H315</f>
        <v>0</v>
      </c>
      <c r="Q315" s="245">
        <v>0.11241</v>
      </c>
      <c r="R315" s="245">
        <f>Q315*H315</f>
        <v>0.11241</v>
      </c>
      <c r="S315" s="245">
        <v>0</v>
      </c>
      <c r="T315" s="246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7" t="s">
        <v>144</v>
      </c>
      <c r="AT315" s="247" t="s">
        <v>124</v>
      </c>
      <c r="AU315" s="247" t="s">
        <v>85</v>
      </c>
      <c r="AY315" s="18" t="s">
        <v>121</v>
      </c>
      <c r="BE315" s="248">
        <f>IF(N315="základní",J315,0)</f>
        <v>0</v>
      </c>
      <c r="BF315" s="248">
        <f>IF(N315="snížená",J315,0)</f>
        <v>0</v>
      </c>
      <c r="BG315" s="248">
        <f>IF(N315="zákl. přenesená",J315,0)</f>
        <v>0</v>
      </c>
      <c r="BH315" s="248">
        <f>IF(N315="sníž. přenesená",J315,0)</f>
        <v>0</v>
      </c>
      <c r="BI315" s="248">
        <f>IF(N315="nulová",J315,0)</f>
        <v>0</v>
      </c>
      <c r="BJ315" s="18" t="s">
        <v>83</v>
      </c>
      <c r="BK315" s="248">
        <f>ROUND(I315*H315,2)</f>
        <v>0</v>
      </c>
      <c r="BL315" s="18" t="s">
        <v>144</v>
      </c>
      <c r="BM315" s="247" t="s">
        <v>472</v>
      </c>
    </row>
    <row r="316" s="2" customFormat="1">
      <c r="A316" s="39"/>
      <c r="B316" s="40"/>
      <c r="C316" s="41"/>
      <c r="D316" s="249" t="s">
        <v>131</v>
      </c>
      <c r="E316" s="41"/>
      <c r="F316" s="250" t="s">
        <v>473</v>
      </c>
      <c r="G316" s="41"/>
      <c r="H316" s="41"/>
      <c r="I316" s="145"/>
      <c r="J316" s="41"/>
      <c r="K316" s="41"/>
      <c r="L316" s="45"/>
      <c r="M316" s="251"/>
      <c r="N316" s="252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131</v>
      </c>
      <c r="AU316" s="18" t="s">
        <v>85</v>
      </c>
    </row>
    <row r="317" s="13" customFormat="1">
      <c r="A317" s="13"/>
      <c r="B317" s="253"/>
      <c r="C317" s="254"/>
      <c r="D317" s="249" t="s">
        <v>159</v>
      </c>
      <c r="E317" s="255" t="s">
        <v>1</v>
      </c>
      <c r="F317" s="256" t="s">
        <v>474</v>
      </c>
      <c r="G317" s="254"/>
      <c r="H317" s="257">
        <v>1</v>
      </c>
      <c r="I317" s="258"/>
      <c r="J317" s="254"/>
      <c r="K317" s="254"/>
      <c r="L317" s="259"/>
      <c r="M317" s="260"/>
      <c r="N317" s="261"/>
      <c r="O317" s="261"/>
      <c r="P317" s="261"/>
      <c r="Q317" s="261"/>
      <c r="R317" s="261"/>
      <c r="S317" s="261"/>
      <c r="T317" s="26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3" t="s">
        <v>159</v>
      </c>
      <c r="AU317" s="263" t="s">
        <v>85</v>
      </c>
      <c r="AV317" s="13" t="s">
        <v>85</v>
      </c>
      <c r="AW317" s="13" t="s">
        <v>31</v>
      </c>
      <c r="AX317" s="13" t="s">
        <v>83</v>
      </c>
      <c r="AY317" s="263" t="s">
        <v>121</v>
      </c>
    </row>
    <row r="318" s="2" customFormat="1" ht="21.75" customHeight="1">
      <c r="A318" s="39"/>
      <c r="B318" s="40"/>
      <c r="C318" s="236" t="s">
        <v>475</v>
      </c>
      <c r="D318" s="236" t="s">
        <v>124</v>
      </c>
      <c r="E318" s="237" t="s">
        <v>476</v>
      </c>
      <c r="F318" s="238" t="s">
        <v>477</v>
      </c>
      <c r="G318" s="239" t="s">
        <v>226</v>
      </c>
      <c r="H318" s="240">
        <v>24</v>
      </c>
      <c r="I318" s="241"/>
      <c r="J318" s="242">
        <f>ROUND(I318*H318,2)</f>
        <v>0</v>
      </c>
      <c r="K318" s="238" t="s">
        <v>188</v>
      </c>
      <c r="L318" s="45"/>
      <c r="M318" s="243" t="s">
        <v>1</v>
      </c>
      <c r="N318" s="244" t="s">
        <v>40</v>
      </c>
      <c r="O318" s="92"/>
      <c r="P318" s="245">
        <f>O318*H318</f>
        <v>0</v>
      </c>
      <c r="Q318" s="245">
        <v>0.080879999999999994</v>
      </c>
      <c r="R318" s="245">
        <f>Q318*H318</f>
        <v>1.9411199999999997</v>
      </c>
      <c r="S318" s="245">
        <v>0</v>
      </c>
      <c r="T318" s="246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7" t="s">
        <v>144</v>
      </c>
      <c r="AT318" s="247" t="s">
        <v>124</v>
      </c>
      <c r="AU318" s="247" t="s">
        <v>85</v>
      </c>
      <c r="AY318" s="18" t="s">
        <v>121</v>
      </c>
      <c r="BE318" s="248">
        <f>IF(N318="základní",J318,0)</f>
        <v>0</v>
      </c>
      <c r="BF318" s="248">
        <f>IF(N318="snížená",J318,0)</f>
        <v>0</v>
      </c>
      <c r="BG318" s="248">
        <f>IF(N318="zákl. přenesená",J318,0)</f>
        <v>0</v>
      </c>
      <c r="BH318" s="248">
        <f>IF(N318="sníž. přenesená",J318,0)</f>
        <v>0</v>
      </c>
      <c r="BI318" s="248">
        <f>IF(N318="nulová",J318,0)</f>
        <v>0</v>
      </c>
      <c r="BJ318" s="18" t="s">
        <v>83</v>
      </c>
      <c r="BK318" s="248">
        <f>ROUND(I318*H318,2)</f>
        <v>0</v>
      </c>
      <c r="BL318" s="18" t="s">
        <v>144</v>
      </c>
      <c r="BM318" s="247" t="s">
        <v>478</v>
      </c>
    </row>
    <row r="319" s="2" customFormat="1">
      <c r="A319" s="39"/>
      <c r="B319" s="40"/>
      <c r="C319" s="41"/>
      <c r="D319" s="249" t="s">
        <v>131</v>
      </c>
      <c r="E319" s="41"/>
      <c r="F319" s="250" t="s">
        <v>479</v>
      </c>
      <c r="G319" s="41"/>
      <c r="H319" s="41"/>
      <c r="I319" s="145"/>
      <c r="J319" s="41"/>
      <c r="K319" s="41"/>
      <c r="L319" s="45"/>
      <c r="M319" s="251"/>
      <c r="N319" s="252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131</v>
      </c>
      <c r="AU319" s="18" t="s">
        <v>85</v>
      </c>
    </row>
    <row r="320" s="13" customFormat="1">
      <c r="A320" s="13"/>
      <c r="B320" s="253"/>
      <c r="C320" s="254"/>
      <c r="D320" s="249" t="s">
        <v>159</v>
      </c>
      <c r="E320" s="255" t="s">
        <v>1</v>
      </c>
      <c r="F320" s="256" t="s">
        <v>480</v>
      </c>
      <c r="G320" s="254"/>
      <c r="H320" s="257">
        <v>24</v>
      </c>
      <c r="I320" s="258"/>
      <c r="J320" s="254"/>
      <c r="K320" s="254"/>
      <c r="L320" s="259"/>
      <c r="M320" s="260"/>
      <c r="N320" s="261"/>
      <c r="O320" s="261"/>
      <c r="P320" s="261"/>
      <c r="Q320" s="261"/>
      <c r="R320" s="261"/>
      <c r="S320" s="261"/>
      <c r="T320" s="26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3" t="s">
        <v>159</v>
      </c>
      <c r="AU320" s="263" t="s">
        <v>85</v>
      </c>
      <c r="AV320" s="13" t="s">
        <v>85</v>
      </c>
      <c r="AW320" s="13" t="s">
        <v>31</v>
      </c>
      <c r="AX320" s="13" t="s">
        <v>83</v>
      </c>
      <c r="AY320" s="263" t="s">
        <v>121</v>
      </c>
    </row>
    <row r="321" s="2" customFormat="1" ht="16.5" customHeight="1">
      <c r="A321" s="39"/>
      <c r="B321" s="40"/>
      <c r="C321" s="300" t="s">
        <v>481</v>
      </c>
      <c r="D321" s="300" t="s">
        <v>374</v>
      </c>
      <c r="E321" s="301" t="s">
        <v>482</v>
      </c>
      <c r="F321" s="302" t="s">
        <v>483</v>
      </c>
      <c r="G321" s="303" t="s">
        <v>226</v>
      </c>
      <c r="H321" s="304">
        <v>24.719999999999999</v>
      </c>
      <c r="I321" s="305"/>
      <c r="J321" s="306">
        <f>ROUND(I321*H321,2)</f>
        <v>0</v>
      </c>
      <c r="K321" s="302" t="s">
        <v>188</v>
      </c>
      <c r="L321" s="307"/>
      <c r="M321" s="308" t="s">
        <v>1</v>
      </c>
      <c r="N321" s="309" t="s">
        <v>40</v>
      </c>
      <c r="O321" s="92"/>
      <c r="P321" s="245">
        <f>O321*H321</f>
        <v>0</v>
      </c>
      <c r="Q321" s="245">
        <v>0.056000000000000001</v>
      </c>
      <c r="R321" s="245">
        <f>Q321*H321</f>
        <v>1.38432</v>
      </c>
      <c r="S321" s="245">
        <v>0</v>
      </c>
      <c r="T321" s="246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7" t="s">
        <v>161</v>
      </c>
      <c r="AT321" s="247" t="s">
        <v>374</v>
      </c>
      <c r="AU321" s="247" t="s">
        <v>85</v>
      </c>
      <c r="AY321" s="18" t="s">
        <v>121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8" t="s">
        <v>83</v>
      </c>
      <c r="BK321" s="248">
        <f>ROUND(I321*H321,2)</f>
        <v>0</v>
      </c>
      <c r="BL321" s="18" t="s">
        <v>144</v>
      </c>
      <c r="BM321" s="247" t="s">
        <v>484</v>
      </c>
    </row>
    <row r="322" s="2" customFormat="1">
      <c r="A322" s="39"/>
      <c r="B322" s="40"/>
      <c r="C322" s="41"/>
      <c r="D322" s="249" t="s">
        <v>131</v>
      </c>
      <c r="E322" s="41"/>
      <c r="F322" s="250" t="s">
        <v>483</v>
      </c>
      <c r="G322" s="41"/>
      <c r="H322" s="41"/>
      <c r="I322" s="145"/>
      <c r="J322" s="41"/>
      <c r="K322" s="41"/>
      <c r="L322" s="45"/>
      <c r="M322" s="251"/>
      <c r="N322" s="252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131</v>
      </c>
      <c r="AU322" s="18" t="s">
        <v>85</v>
      </c>
    </row>
    <row r="323" s="13" customFormat="1">
      <c r="A323" s="13"/>
      <c r="B323" s="253"/>
      <c r="C323" s="254"/>
      <c r="D323" s="249" t="s">
        <v>159</v>
      </c>
      <c r="E323" s="255" t="s">
        <v>1</v>
      </c>
      <c r="F323" s="256" t="s">
        <v>485</v>
      </c>
      <c r="G323" s="254"/>
      <c r="H323" s="257">
        <v>24.719999999999999</v>
      </c>
      <c r="I323" s="258"/>
      <c r="J323" s="254"/>
      <c r="K323" s="254"/>
      <c r="L323" s="259"/>
      <c r="M323" s="260"/>
      <c r="N323" s="261"/>
      <c r="O323" s="261"/>
      <c r="P323" s="261"/>
      <c r="Q323" s="261"/>
      <c r="R323" s="261"/>
      <c r="S323" s="261"/>
      <c r="T323" s="26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3" t="s">
        <v>159</v>
      </c>
      <c r="AU323" s="263" t="s">
        <v>85</v>
      </c>
      <c r="AV323" s="13" t="s">
        <v>85</v>
      </c>
      <c r="AW323" s="13" t="s">
        <v>31</v>
      </c>
      <c r="AX323" s="13" t="s">
        <v>83</v>
      </c>
      <c r="AY323" s="263" t="s">
        <v>121</v>
      </c>
    </row>
    <row r="324" s="2" customFormat="1" ht="21.75" customHeight="1">
      <c r="A324" s="39"/>
      <c r="B324" s="40"/>
      <c r="C324" s="236" t="s">
        <v>486</v>
      </c>
      <c r="D324" s="236" t="s">
        <v>124</v>
      </c>
      <c r="E324" s="237" t="s">
        <v>487</v>
      </c>
      <c r="F324" s="238" t="s">
        <v>488</v>
      </c>
      <c r="G324" s="239" t="s">
        <v>226</v>
      </c>
      <c r="H324" s="240">
        <v>43</v>
      </c>
      <c r="I324" s="241"/>
      <c r="J324" s="242">
        <f>ROUND(I324*H324,2)</f>
        <v>0</v>
      </c>
      <c r="K324" s="238" t="s">
        <v>188</v>
      </c>
      <c r="L324" s="45"/>
      <c r="M324" s="243" t="s">
        <v>1</v>
      </c>
      <c r="N324" s="244" t="s">
        <v>40</v>
      </c>
      <c r="O324" s="92"/>
      <c r="P324" s="245">
        <f>O324*H324</f>
        <v>0</v>
      </c>
      <c r="Q324" s="245">
        <v>0.16849</v>
      </c>
      <c r="R324" s="245">
        <f>Q324*H324</f>
        <v>7.2450700000000001</v>
      </c>
      <c r="S324" s="245">
        <v>0</v>
      </c>
      <c r="T324" s="246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7" t="s">
        <v>144</v>
      </c>
      <c r="AT324" s="247" t="s">
        <v>124</v>
      </c>
      <c r="AU324" s="247" t="s">
        <v>85</v>
      </c>
      <c r="AY324" s="18" t="s">
        <v>121</v>
      </c>
      <c r="BE324" s="248">
        <f>IF(N324="základní",J324,0)</f>
        <v>0</v>
      </c>
      <c r="BF324" s="248">
        <f>IF(N324="snížená",J324,0)</f>
        <v>0</v>
      </c>
      <c r="BG324" s="248">
        <f>IF(N324="zákl. přenesená",J324,0)</f>
        <v>0</v>
      </c>
      <c r="BH324" s="248">
        <f>IF(N324="sníž. přenesená",J324,0)</f>
        <v>0</v>
      </c>
      <c r="BI324" s="248">
        <f>IF(N324="nulová",J324,0)</f>
        <v>0</v>
      </c>
      <c r="BJ324" s="18" t="s">
        <v>83</v>
      </c>
      <c r="BK324" s="248">
        <f>ROUND(I324*H324,2)</f>
        <v>0</v>
      </c>
      <c r="BL324" s="18" t="s">
        <v>144</v>
      </c>
      <c r="BM324" s="247" t="s">
        <v>489</v>
      </c>
    </row>
    <row r="325" s="2" customFormat="1">
      <c r="A325" s="39"/>
      <c r="B325" s="40"/>
      <c r="C325" s="41"/>
      <c r="D325" s="249" t="s">
        <v>131</v>
      </c>
      <c r="E325" s="41"/>
      <c r="F325" s="250" t="s">
        <v>490</v>
      </c>
      <c r="G325" s="41"/>
      <c r="H325" s="41"/>
      <c r="I325" s="145"/>
      <c r="J325" s="41"/>
      <c r="K325" s="41"/>
      <c r="L325" s="45"/>
      <c r="M325" s="251"/>
      <c r="N325" s="252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131</v>
      </c>
      <c r="AU325" s="18" t="s">
        <v>85</v>
      </c>
    </row>
    <row r="326" s="13" customFormat="1">
      <c r="A326" s="13"/>
      <c r="B326" s="253"/>
      <c r="C326" s="254"/>
      <c r="D326" s="249" t="s">
        <v>159</v>
      </c>
      <c r="E326" s="255" t="s">
        <v>1</v>
      </c>
      <c r="F326" s="256" t="s">
        <v>491</v>
      </c>
      <c r="G326" s="254"/>
      <c r="H326" s="257">
        <v>43</v>
      </c>
      <c r="I326" s="258"/>
      <c r="J326" s="254"/>
      <c r="K326" s="254"/>
      <c r="L326" s="259"/>
      <c r="M326" s="260"/>
      <c r="N326" s="261"/>
      <c r="O326" s="261"/>
      <c r="P326" s="261"/>
      <c r="Q326" s="261"/>
      <c r="R326" s="261"/>
      <c r="S326" s="261"/>
      <c r="T326" s="26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3" t="s">
        <v>159</v>
      </c>
      <c r="AU326" s="263" t="s">
        <v>85</v>
      </c>
      <c r="AV326" s="13" t="s">
        <v>85</v>
      </c>
      <c r="AW326" s="13" t="s">
        <v>31</v>
      </c>
      <c r="AX326" s="13" t="s">
        <v>83</v>
      </c>
      <c r="AY326" s="263" t="s">
        <v>121</v>
      </c>
    </row>
    <row r="327" s="2" customFormat="1" ht="21.75" customHeight="1">
      <c r="A327" s="39"/>
      <c r="B327" s="40"/>
      <c r="C327" s="300" t="s">
        <v>492</v>
      </c>
      <c r="D327" s="300" t="s">
        <v>374</v>
      </c>
      <c r="E327" s="301" t="s">
        <v>493</v>
      </c>
      <c r="F327" s="302" t="s">
        <v>494</v>
      </c>
      <c r="G327" s="303" t="s">
        <v>226</v>
      </c>
      <c r="H327" s="304">
        <v>13.390000000000001</v>
      </c>
      <c r="I327" s="305"/>
      <c r="J327" s="306">
        <f>ROUND(I327*H327,2)</f>
        <v>0</v>
      </c>
      <c r="K327" s="302" t="s">
        <v>188</v>
      </c>
      <c r="L327" s="307"/>
      <c r="M327" s="308" t="s">
        <v>1</v>
      </c>
      <c r="N327" s="309" t="s">
        <v>40</v>
      </c>
      <c r="O327" s="92"/>
      <c r="P327" s="245">
        <f>O327*H327</f>
        <v>0</v>
      </c>
      <c r="Q327" s="245">
        <v>0.105</v>
      </c>
      <c r="R327" s="245">
        <f>Q327*H327</f>
        <v>1.40595</v>
      </c>
      <c r="S327" s="245">
        <v>0</v>
      </c>
      <c r="T327" s="246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7" t="s">
        <v>161</v>
      </c>
      <c r="AT327" s="247" t="s">
        <v>374</v>
      </c>
      <c r="AU327" s="247" t="s">
        <v>85</v>
      </c>
      <c r="AY327" s="18" t="s">
        <v>121</v>
      </c>
      <c r="BE327" s="248">
        <f>IF(N327="základní",J327,0)</f>
        <v>0</v>
      </c>
      <c r="BF327" s="248">
        <f>IF(N327="snížená",J327,0)</f>
        <v>0</v>
      </c>
      <c r="BG327" s="248">
        <f>IF(N327="zákl. přenesená",J327,0)</f>
        <v>0</v>
      </c>
      <c r="BH327" s="248">
        <f>IF(N327="sníž. přenesená",J327,0)</f>
        <v>0</v>
      </c>
      <c r="BI327" s="248">
        <f>IF(N327="nulová",J327,0)</f>
        <v>0</v>
      </c>
      <c r="BJ327" s="18" t="s">
        <v>83</v>
      </c>
      <c r="BK327" s="248">
        <f>ROUND(I327*H327,2)</f>
        <v>0</v>
      </c>
      <c r="BL327" s="18" t="s">
        <v>144</v>
      </c>
      <c r="BM327" s="247" t="s">
        <v>495</v>
      </c>
    </row>
    <row r="328" s="2" customFormat="1">
      <c r="A328" s="39"/>
      <c r="B328" s="40"/>
      <c r="C328" s="41"/>
      <c r="D328" s="249" t="s">
        <v>131</v>
      </c>
      <c r="E328" s="41"/>
      <c r="F328" s="250" t="s">
        <v>494</v>
      </c>
      <c r="G328" s="41"/>
      <c r="H328" s="41"/>
      <c r="I328" s="145"/>
      <c r="J328" s="41"/>
      <c r="K328" s="41"/>
      <c r="L328" s="45"/>
      <c r="M328" s="251"/>
      <c r="N328" s="252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131</v>
      </c>
      <c r="AU328" s="18" t="s">
        <v>85</v>
      </c>
    </row>
    <row r="329" s="13" customFormat="1">
      <c r="A329" s="13"/>
      <c r="B329" s="253"/>
      <c r="C329" s="254"/>
      <c r="D329" s="249" t="s">
        <v>159</v>
      </c>
      <c r="E329" s="255" t="s">
        <v>1</v>
      </c>
      <c r="F329" s="256" t="s">
        <v>496</v>
      </c>
      <c r="G329" s="254"/>
      <c r="H329" s="257">
        <v>13.390000000000001</v>
      </c>
      <c r="I329" s="258"/>
      <c r="J329" s="254"/>
      <c r="K329" s="254"/>
      <c r="L329" s="259"/>
      <c r="M329" s="260"/>
      <c r="N329" s="261"/>
      <c r="O329" s="261"/>
      <c r="P329" s="261"/>
      <c r="Q329" s="261"/>
      <c r="R329" s="261"/>
      <c r="S329" s="261"/>
      <c r="T329" s="26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3" t="s">
        <v>159</v>
      </c>
      <c r="AU329" s="263" t="s">
        <v>85</v>
      </c>
      <c r="AV329" s="13" t="s">
        <v>85</v>
      </c>
      <c r="AW329" s="13" t="s">
        <v>31</v>
      </c>
      <c r="AX329" s="13" t="s">
        <v>83</v>
      </c>
      <c r="AY329" s="263" t="s">
        <v>121</v>
      </c>
    </row>
    <row r="330" s="2" customFormat="1" ht="16.5" customHeight="1">
      <c r="A330" s="39"/>
      <c r="B330" s="40"/>
      <c r="C330" s="300" t="s">
        <v>497</v>
      </c>
      <c r="D330" s="300" t="s">
        <v>374</v>
      </c>
      <c r="E330" s="301" t="s">
        <v>498</v>
      </c>
      <c r="F330" s="302" t="s">
        <v>499</v>
      </c>
      <c r="G330" s="303" t="s">
        <v>226</v>
      </c>
      <c r="H330" s="304">
        <v>7.7249999999999996</v>
      </c>
      <c r="I330" s="305"/>
      <c r="J330" s="306">
        <f>ROUND(I330*H330,2)</f>
        <v>0</v>
      </c>
      <c r="K330" s="302" t="s">
        <v>188</v>
      </c>
      <c r="L330" s="307"/>
      <c r="M330" s="308" t="s">
        <v>1</v>
      </c>
      <c r="N330" s="309" t="s">
        <v>40</v>
      </c>
      <c r="O330" s="92"/>
      <c r="P330" s="245">
        <f>O330*H330</f>
        <v>0</v>
      </c>
      <c r="Q330" s="245">
        <v>0.105</v>
      </c>
      <c r="R330" s="245">
        <f>Q330*H330</f>
        <v>0.81112499999999998</v>
      </c>
      <c r="S330" s="245">
        <v>0</v>
      </c>
      <c r="T330" s="246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7" t="s">
        <v>161</v>
      </c>
      <c r="AT330" s="247" t="s">
        <v>374</v>
      </c>
      <c r="AU330" s="247" t="s">
        <v>85</v>
      </c>
      <c r="AY330" s="18" t="s">
        <v>121</v>
      </c>
      <c r="BE330" s="248">
        <f>IF(N330="základní",J330,0)</f>
        <v>0</v>
      </c>
      <c r="BF330" s="248">
        <f>IF(N330="snížená",J330,0)</f>
        <v>0</v>
      </c>
      <c r="BG330" s="248">
        <f>IF(N330="zákl. přenesená",J330,0)</f>
        <v>0</v>
      </c>
      <c r="BH330" s="248">
        <f>IF(N330="sníž. přenesená",J330,0)</f>
        <v>0</v>
      </c>
      <c r="BI330" s="248">
        <f>IF(N330="nulová",J330,0)</f>
        <v>0</v>
      </c>
      <c r="BJ330" s="18" t="s">
        <v>83</v>
      </c>
      <c r="BK330" s="248">
        <f>ROUND(I330*H330,2)</f>
        <v>0</v>
      </c>
      <c r="BL330" s="18" t="s">
        <v>144</v>
      </c>
      <c r="BM330" s="247" t="s">
        <v>500</v>
      </c>
    </row>
    <row r="331" s="2" customFormat="1">
      <c r="A331" s="39"/>
      <c r="B331" s="40"/>
      <c r="C331" s="41"/>
      <c r="D331" s="249" t="s">
        <v>131</v>
      </c>
      <c r="E331" s="41"/>
      <c r="F331" s="250" t="s">
        <v>499</v>
      </c>
      <c r="G331" s="41"/>
      <c r="H331" s="41"/>
      <c r="I331" s="145"/>
      <c r="J331" s="41"/>
      <c r="K331" s="41"/>
      <c r="L331" s="45"/>
      <c r="M331" s="251"/>
      <c r="N331" s="252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131</v>
      </c>
      <c r="AU331" s="18" t="s">
        <v>85</v>
      </c>
    </row>
    <row r="332" s="2" customFormat="1">
      <c r="A332" s="39"/>
      <c r="B332" s="40"/>
      <c r="C332" s="41"/>
      <c r="D332" s="249" t="s">
        <v>501</v>
      </c>
      <c r="E332" s="41"/>
      <c r="F332" s="310" t="s">
        <v>502</v>
      </c>
      <c r="G332" s="41"/>
      <c r="H332" s="41"/>
      <c r="I332" s="145"/>
      <c r="J332" s="41"/>
      <c r="K332" s="41"/>
      <c r="L332" s="45"/>
      <c r="M332" s="251"/>
      <c r="N332" s="252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501</v>
      </c>
      <c r="AU332" s="18" t="s">
        <v>85</v>
      </c>
    </row>
    <row r="333" s="14" customFormat="1">
      <c r="A333" s="14"/>
      <c r="B333" s="268"/>
      <c r="C333" s="269"/>
      <c r="D333" s="249" t="s">
        <v>159</v>
      </c>
      <c r="E333" s="270" t="s">
        <v>1</v>
      </c>
      <c r="F333" s="271" t="s">
        <v>503</v>
      </c>
      <c r="G333" s="269"/>
      <c r="H333" s="270" t="s">
        <v>1</v>
      </c>
      <c r="I333" s="272"/>
      <c r="J333" s="269"/>
      <c r="K333" s="269"/>
      <c r="L333" s="273"/>
      <c r="M333" s="274"/>
      <c r="N333" s="275"/>
      <c r="O333" s="275"/>
      <c r="P333" s="275"/>
      <c r="Q333" s="275"/>
      <c r="R333" s="275"/>
      <c r="S333" s="275"/>
      <c r="T333" s="27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7" t="s">
        <v>159</v>
      </c>
      <c r="AU333" s="277" t="s">
        <v>85</v>
      </c>
      <c r="AV333" s="14" t="s">
        <v>83</v>
      </c>
      <c r="AW333" s="14" t="s">
        <v>31</v>
      </c>
      <c r="AX333" s="14" t="s">
        <v>75</v>
      </c>
      <c r="AY333" s="277" t="s">
        <v>121</v>
      </c>
    </row>
    <row r="334" s="13" customFormat="1">
      <c r="A334" s="13"/>
      <c r="B334" s="253"/>
      <c r="C334" s="254"/>
      <c r="D334" s="249" t="s">
        <v>159</v>
      </c>
      <c r="E334" s="255" t="s">
        <v>1</v>
      </c>
      <c r="F334" s="256" t="s">
        <v>504</v>
      </c>
      <c r="G334" s="254"/>
      <c r="H334" s="257">
        <v>7.7249999999999996</v>
      </c>
      <c r="I334" s="258"/>
      <c r="J334" s="254"/>
      <c r="K334" s="254"/>
      <c r="L334" s="259"/>
      <c r="M334" s="260"/>
      <c r="N334" s="261"/>
      <c r="O334" s="261"/>
      <c r="P334" s="261"/>
      <c r="Q334" s="261"/>
      <c r="R334" s="261"/>
      <c r="S334" s="261"/>
      <c r="T334" s="26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3" t="s">
        <v>159</v>
      </c>
      <c r="AU334" s="263" t="s">
        <v>85</v>
      </c>
      <c r="AV334" s="13" t="s">
        <v>85</v>
      </c>
      <c r="AW334" s="13" t="s">
        <v>31</v>
      </c>
      <c r="AX334" s="13" t="s">
        <v>83</v>
      </c>
      <c r="AY334" s="263" t="s">
        <v>121</v>
      </c>
    </row>
    <row r="335" s="2" customFormat="1" ht="21.75" customHeight="1">
      <c r="A335" s="39"/>
      <c r="B335" s="40"/>
      <c r="C335" s="236" t="s">
        <v>505</v>
      </c>
      <c r="D335" s="236" t="s">
        <v>124</v>
      </c>
      <c r="E335" s="237" t="s">
        <v>506</v>
      </c>
      <c r="F335" s="238" t="s">
        <v>507</v>
      </c>
      <c r="G335" s="239" t="s">
        <v>291</v>
      </c>
      <c r="H335" s="240">
        <v>2.242</v>
      </c>
      <c r="I335" s="241"/>
      <c r="J335" s="242">
        <f>ROUND(I335*H335,2)</f>
        <v>0</v>
      </c>
      <c r="K335" s="238" t="s">
        <v>1</v>
      </c>
      <c r="L335" s="45"/>
      <c r="M335" s="243" t="s">
        <v>1</v>
      </c>
      <c r="N335" s="244" t="s">
        <v>40</v>
      </c>
      <c r="O335" s="92"/>
      <c r="P335" s="245">
        <f>O335*H335</f>
        <v>0</v>
      </c>
      <c r="Q335" s="245">
        <v>0</v>
      </c>
      <c r="R335" s="245">
        <f>Q335*H335</f>
        <v>0</v>
      </c>
      <c r="S335" s="245">
        <v>0</v>
      </c>
      <c r="T335" s="246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7" t="s">
        <v>144</v>
      </c>
      <c r="AT335" s="247" t="s">
        <v>124</v>
      </c>
      <c r="AU335" s="247" t="s">
        <v>85</v>
      </c>
      <c r="AY335" s="18" t="s">
        <v>121</v>
      </c>
      <c r="BE335" s="248">
        <f>IF(N335="základní",J335,0)</f>
        <v>0</v>
      </c>
      <c r="BF335" s="248">
        <f>IF(N335="snížená",J335,0)</f>
        <v>0</v>
      </c>
      <c r="BG335" s="248">
        <f>IF(N335="zákl. přenesená",J335,0)</f>
        <v>0</v>
      </c>
      <c r="BH335" s="248">
        <f>IF(N335="sníž. přenesená",J335,0)</f>
        <v>0</v>
      </c>
      <c r="BI335" s="248">
        <f>IF(N335="nulová",J335,0)</f>
        <v>0</v>
      </c>
      <c r="BJ335" s="18" t="s">
        <v>83</v>
      </c>
      <c r="BK335" s="248">
        <f>ROUND(I335*H335,2)</f>
        <v>0</v>
      </c>
      <c r="BL335" s="18" t="s">
        <v>144</v>
      </c>
      <c r="BM335" s="247" t="s">
        <v>508</v>
      </c>
    </row>
    <row r="336" s="2" customFormat="1">
      <c r="A336" s="39"/>
      <c r="B336" s="40"/>
      <c r="C336" s="41"/>
      <c r="D336" s="249" t="s">
        <v>131</v>
      </c>
      <c r="E336" s="41"/>
      <c r="F336" s="250" t="s">
        <v>509</v>
      </c>
      <c r="G336" s="41"/>
      <c r="H336" s="41"/>
      <c r="I336" s="145"/>
      <c r="J336" s="41"/>
      <c r="K336" s="41"/>
      <c r="L336" s="45"/>
      <c r="M336" s="251"/>
      <c r="N336" s="252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131</v>
      </c>
      <c r="AU336" s="18" t="s">
        <v>85</v>
      </c>
    </row>
    <row r="337" s="13" customFormat="1">
      <c r="A337" s="13"/>
      <c r="B337" s="253"/>
      <c r="C337" s="254"/>
      <c r="D337" s="249" t="s">
        <v>159</v>
      </c>
      <c r="E337" s="255" t="s">
        <v>1</v>
      </c>
      <c r="F337" s="256" t="s">
        <v>510</v>
      </c>
      <c r="G337" s="254"/>
      <c r="H337" s="257">
        <v>2.242</v>
      </c>
      <c r="I337" s="258"/>
      <c r="J337" s="254"/>
      <c r="K337" s="254"/>
      <c r="L337" s="259"/>
      <c r="M337" s="260"/>
      <c r="N337" s="261"/>
      <c r="O337" s="261"/>
      <c r="P337" s="261"/>
      <c r="Q337" s="261"/>
      <c r="R337" s="261"/>
      <c r="S337" s="261"/>
      <c r="T337" s="26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3" t="s">
        <v>159</v>
      </c>
      <c r="AU337" s="263" t="s">
        <v>85</v>
      </c>
      <c r="AV337" s="13" t="s">
        <v>85</v>
      </c>
      <c r="AW337" s="13" t="s">
        <v>31</v>
      </c>
      <c r="AX337" s="13" t="s">
        <v>83</v>
      </c>
      <c r="AY337" s="263" t="s">
        <v>121</v>
      </c>
    </row>
    <row r="338" s="2" customFormat="1" ht="21.75" customHeight="1">
      <c r="A338" s="39"/>
      <c r="B338" s="40"/>
      <c r="C338" s="236" t="s">
        <v>511</v>
      </c>
      <c r="D338" s="236" t="s">
        <v>124</v>
      </c>
      <c r="E338" s="237" t="s">
        <v>512</v>
      </c>
      <c r="F338" s="238" t="s">
        <v>513</v>
      </c>
      <c r="G338" s="239" t="s">
        <v>226</v>
      </c>
      <c r="H338" s="240">
        <v>98.5</v>
      </c>
      <c r="I338" s="241"/>
      <c r="J338" s="242">
        <f>ROUND(I338*H338,2)</f>
        <v>0</v>
      </c>
      <c r="K338" s="238" t="s">
        <v>188</v>
      </c>
      <c r="L338" s="45"/>
      <c r="M338" s="243" t="s">
        <v>1</v>
      </c>
      <c r="N338" s="244" t="s">
        <v>40</v>
      </c>
      <c r="O338" s="92"/>
      <c r="P338" s="245">
        <f>O338*H338</f>
        <v>0</v>
      </c>
      <c r="Q338" s="245">
        <v>0.14066999999999999</v>
      </c>
      <c r="R338" s="245">
        <f>Q338*H338</f>
        <v>13.855994999999998</v>
      </c>
      <c r="S338" s="245">
        <v>0</v>
      </c>
      <c r="T338" s="246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7" t="s">
        <v>144</v>
      </c>
      <c r="AT338" s="247" t="s">
        <v>124</v>
      </c>
      <c r="AU338" s="247" t="s">
        <v>85</v>
      </c>
      <c r="AY338" s="18" t="s">
        <v>121</v>
      </c>
      <c r="BE338" s="248">
        <f>IF(N338="základní",J338,0)</f>
        <v>0</v>
      </c>
      <c r="BF338" s="248">
        <f>IF(N338="snížená",J338,0)</f>
        <v>0</v>
      </c>
      <c r="BG338" s="248">
        <f>IF(N338="zákl. přenesená",J338,0)</f>
        <v>0</v>
      </c>
      <c r="BH338" s="248">
        <f>IF(N338="sníž. přenesená",J338,0)</f>
        <v>0</v>
      </c>
      <c r="BI338" s="248">
        <f>IF(N338="nulová",J338,0)</f>
        <v>0</v>
      </c>
      <c r="BJ338" s="18" t="s">
        <v>83</v>
      </c>
      <c r="BK338" s="248">
        <f>ROUND(I338*H338,2)</f>
        <v>0</v>
      </c>
      <c r="BL338" s="18" t="s">
        <v>144</v>
      </c>
      <c r="BM338" s="247" t="s">
        <v>514</v>
      </c>
    </row>
    <row r="339" s="2" customFormat="1">
      <c r="A339" s="39"/>
      <c r="B339" s="40"/>
      <c r="C339" s="41"/>
      <c r="D339" s="249" t="s">
        <v>131</v>
      </c>
      <c r="E339" s="41"/>
      <c r="F339" s="250" t="s">
        <v>515</v>
      </c>
      <c r="G339" s="41"/>
      <c r="H339" s="41"/>
      <c r="I339" s="145"/>
      <c r="J339" s="41"/>
      <c r="K339" s="41"/>
      <c r="L339" s="45"/>
      <c r="M339" s="251"/>
      <c r="N339" s="252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131</v>
      </c>
      <c r="AU339" s="18" t="s">
        <v>85</v>
      </c>
    </row>
    <row r="340" s="13" customFormat="1">
      <c r="A340" s="13"/>
      <c r="B340" s="253"/>
      <c r="C340" s="254"/>
      <c r="D340" s="249" t="s">
        <v>159</v>
      </c>
      <c r="E340" s="255" t="s">
        <v>1</v>
      </c>
      <c r="F340" s="256" t="s">
        <v>516</v>
      </c>
      <c r="G340" s="254"/>
      <c r="H340" s="257">
        <v>57</v>
      </c>
      <c r="I340" s="258"/>
      <c r="J340" s="254"/>
      <c r="K340" s="254"/>
      <c r="L340" s="259"/>
      <c r="M340" s="260"/>
      <c r="N340" s="261"/>
      <c r="O340" s="261"/>
      <c r="P340" s="261"/>
      <c r="Q340" s="261"/>
      <c r="R340" s="261"/>
      <c r="S340" s="261"/>
      <c r="T340" s="26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3" t="s">
        <v>159</v>
      </c>
      <c r="AU340" s="263" t="s">
        <v>85</v>
      </c>
      <c r="AV340" s="13" t="s">
        <v>85</v>
      </c>
      <c r="AW340" s="13" t="s">
        <v>31</v>
      </c>
      <c r="AX340" s="13" t="s">
        <v>75</v>
      </c>
      <c r="AY340" s="263" t="s">
        <v>121</v>
      </c>
    </row>
    <row r="341" s="13" customFormat="1">
      <c r="A341" s="13"/>
      <c r="B341" s="253"/>
      <c r="C341" s="254"/>
      <c r="D341" s="249" t="s">
        <v>159</v>
      </c>
      <c r="E341" s="255" t="s">
        <v>1</v>
      </c>
      <c r="F341" s="256" t="s">
        <v>517</v>
      </c>
      <c r="G341" s="254"/>
      <c r="H341" s="257">
        <v>30.5</v>
      </c>
      <c r="I341" s="258"/>
      <c r="J341" s="254"/>
      <c r="K341" s="254"/>
      <c r="L341" s="259"/>
      <c r="M341" s="260"/>
      <c r="N341" s="261"/>
      <c r="O341" s="261"/>
      <c r="P341" s="261"/>
      <c r="Q341" s="261"/>
      <c r="R341" s="261"/>
      <c r="S341" s="261"/>
      <c r="T341" s="26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3" t="s">
        <v>159</v>
      </c>
      <c r="AU341" s="263" t="s">
        <v>85</v>
      </c>
      <c r="AV341" s="13" t="s">
        <v>85</v>
      </c>
      <c r="AW341" s="13" t="s">
        <v>31</v>
      </c>
      <c r="AX341" s="13" t="s">
        <v>75</v>
      </c>
      <c r="AY341" s="263" t="s">
        <v>121</v>
      </c>
    </row>
    <row r="342" s="13" customFormat="1">
      <c r="A342" s="13"/>
      <c r="B342" s="253"/>
      <c r="C342" s="254"/>
      <c r="D342" s="249" t="s">
        <v>159</v>
      </c>
      <c r="E342" s="255" t="s">
        <v>1</v>
      </c>
      <c r="F342" s="256" t="s">
        <v>518</v>
      </c>
      <c r="G342" s="254"/>
      <c r="H342" s="257">
        <v>11</v>
      </c>
      <c r="I342" s="258"/>
      <c r="J342" s="254"/>
      <c r="K342" s="254"/>
      <c r="L342" s="259"/>
      <c r="M342" s="260"/>
      <c r="N342" s="261"/>
      <c r="O342" s="261"/>
      <c r="P342" s="261"/>
      <c r="Q342" s="261"/>
      <c r="R342" s="261"/>
      <c r="S342" s="261"/>
      <c r="T342" s="26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3" t="s">
        <v>159</v>
      </c>
      <c r="AU342" s="263" t="s">
        <v>85</v>
      </c>
      <c r="AV342" s="13" t="s">
        <v>85</v>
      </c>
      <c r="AW342" s="13" t="s">
        <v>31</v>
      </c>
      <c r="AX342" s="13" t="s">
        <v>75</v>
      </c>
      <c r="AY342" s="263" t="s">
        <v>121</v>
      </c>
    </row>
    <row r="343" s="15" customFormat="1">
      <c r="A343" s="15"/>
      <c r="B343" s="278"/>
      <c r="C343" s="279"/>
      <c r="D343" s="249" t="s">
        <v>159</v>
      </c>
      <c r="E343" s="280" t="s">
        <v>1</v>
      </c>
      <c r="F343" s="281" t="s">
        <v>204</v>
      </c>
      <c r="G343" s="279"/>
      <c r="H343" s="282">
        <v>98.5</v>
      </c>
      <c r="I343" s="283"/>
      <c r="J343" s="279"/>
      <c r="K343" s="279"/>
      <c r="L343" s="284"/>
      <c r="M343" s="285"/>
      <c r="N343" s="286"/>
      <c r="O343" s="286"/>
      <c r="P343" s="286"/>
      <c r="Q343" s="286"/>
      <c r="R343" s="286"/>
      <c r="S343" s="286"/>
      <c r="T343" s="287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88" t="s">
        <v>159</v>
      </c>
      <c r="AU343" s="288" t="s">
        <v>85</v>
      </c>
      <c r="AV343" s="15" t="s">
        <v>144</v>
      </c>
      <c r="AW343" s="15" t="s">
        <v>31</v>
      </c>
      <c r="AX343" s="15" t="s">
        <v>83</v>
      </c>
      <c r="AY343" s="288" t="s">
        <v>121</v>
      </c>
    </row>
    <row r="344" s="2" customFormat="1" ht="16.5" customHeight="1">
      <c r="A344" s="39"/>
      <c r="B344" s="40"/>
      <c r="C344" s="300" t="s">
        <v>519</v>
      </c>
      <c r="D344" s="300" t="s">
        <v>374</v>
      </c>
      <c r="E344" s="301" t="s">
        <v>520</v>
      </c>
      <c r="F344" s="302" t="s">
        <v>521</v>
      </c>
      <c r="G344" s="303" t="s">
        <v>226</v>
      </c>
      <c r="H344" s="304">
        <v>67.259</v>
      </c>
      <c r="I344" s="305"/>
      <c r="J344" s="306">
        <f>ROUND(I344*H344,2)</f>
        <v>0</v>
      </c>
      <c r="K344" s="302" t="s">
        <v>1</v>
      </c>
      <c r="L344" s="307"/>
      <c r="M344" s="308" t="s">
        <v>1</v>
      </c>
      <c r="N344" s="309" t="s">
        <v>40</v>
      </c>
      <c r="O344" s="92"/>
      <c r="P344" s="245">
        <f>O344*H344</f>
        <v>0</v>
      </c>
      <c r="Q344" s="245">
        <v>0</v>
      </c>
      <c r="R344" s="245">
        <f>Q344*H344</f>
        <v>0</v>
      </c>
      <c r="S344" s="245">
        <v>0</v>
      </c>
      <c r="T344" s="246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7" t="s">
        <v>161</v>
      </c>
      <c r="AT344" s="247" t="s">
        <v>374</v>
      </c>
      <c r="AU344" s="247" t="s">
        <v>85</v>
      </c>
      <c r="AY344" s="18" t="s">
        <v>121</v>
      </c>
      <c r="BE344" s="248">
        <f>IF(N344="základní",J344,0)</f>
        <v>0</v>
      </c>
      <c r="BF344" s="248">
        <f>IF(N344="snížená",J344,0)</f>
        <v>0</v>
      </c>
      <c r="BG344" s="248">
        <f>IF(N344="zákl. přenesená",J344,0)</f>
        <v>0</v>
      </c>
      <c r="BH344" s="248">
        <f>IF(N344="sníž. přenesená",J344,0)</f>
        <v>0</v>
      </c>
      <c r="BI344" s="248">
        <f>IF(N344="nulová",J344,0)</f>
        <v>0</v>
      </c>
      <c r="BJ344" s="18" t="s">
        <v>83</v>
      </c>
      <c r="BK344" s="248">
        <f>ROUND(I344*H344,2)</f>
        <v>0</v>
      </c>
      <c r="BL344" s="18" t="s">
        <v>144</v>
      </c>
      <c r="BM344" s="247" t="s">
        <v>522</v>
      </c>
    </row>
    <row r="345" s="14" customFormat="1">
      <c r="A345" s="14"/>
      <c r="B345" s="268"/>
      <c r="C345" s="269"/>
      <c r="D345" s="249" t="s">
        <v>159</v>
      </c>
      <c r="E345" s="270" t="s">
        <v>1</v>
      </c>
      <c r="F345" s="271" t="s">
        <v>503</v>
      </c>
      <c r="G345" s="269"/>
      <c r="H345" s="270" t="s">
        <v>1</v>
      </c>
      <c r="I345" s="272"/>
      <c r="J345" s="269"/>
      <c r="K345" s="269"/>
      <c r="L345" s="273"/>
      <c r="M345" s="274"/>
      <c r="N345" s="275"/>
      <c r="O345" s="275"/>
      <c r="P345" s="275"/>
      <c r="Q345" s="275"/>
      <c r="R345" s="275"/>
      <c r="S345" s="275"/>
      <c r="T345" s="27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7" t="s">
        <v>159</v>
      </c>
      <c r="AU345" s="277" t="s">
        <v>85</v>
      </c>
      <c r="AV345" s="14" t="s">
        <v>83</v>
      </c>
      <c r="AW345" s="14" t="s">
        <v>31</v>
      </c>
      <c r="AX345" s="14" t="s">
        <v>75</v>
      </c>
      <c r="AY345" s="277" t="s">
        <v>121</v>
      </c>
    </row>
    <row r="346" s="13" customFormat="1">
      <c r="A346" s="13"/>
      <c r="B346" s="253"/>
      <c r="C346" s="254"/>
      <c r="D346" s="249" t="s">
        <v>159</v>
      </c>
      <c r="E346" s="255" t="s">
        <v>1</v>
      </c>
      <c r="F346" s="256" t="s">
        <v>523</v>
      </c>
      <c r="G346" s="254"/>
      <c r="H346" s="257">
        <v>8.5489999999999995</v>
      </c>
      <c r="I346" s="258"/>
      <c r="J346" s="254"/>
      <c r="K346" s="254"/>
      <c r="L346" s="259"/>
      <c r="M346" s="260"/>
      <c r="N346" s="261"/>
      <c r="O346" s="261"/>
      <c r="P346" s="261"/>
      <c r="Q346" s="261"/>
      <c r="R346" s="261"/>
      <c r="S346" s="261"/>
      <c r="T346" s="26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3" t="s">
        <v>159</v>
      </c>
      <c r="AU346" s="263" t="s">
        <v>85</v>
      </c>
      <c r="AV346" s="13" t="s">
        <v>85</v>
      </c>
      <c r="AW346" s="13" t="s">
        <v>31</v>
      </c>
      <c r="AX346" s="13" t="s">
        <v>75</v>
      </c>
      <c r="AY346" s="263" t="s">
        <v>121</v>
      </c>
    </row>
    <row r="347" s="13" customFormat="1">
      <c r="A347" s="13"/>
      <c r="B347" s="253"/>
      <c r="C347" s="254"/>
      <c r="D347" s="249" t="s">
        <v>159</v>
      </c>
      <c r="E347" s="255" t="s">
        <v>1</v>
      </c>
      <c r="F347" s="256" t="s">
        <v>524</v>
      </c>
      <c r="G347" s="254"/>
      <c r="H347" s="257">
        <v>58.710000000000001</v>
      </c>
      <c r="I347" s="258"/>
      <c r="J347" s="254"/>
      <c r="K347" s="254"/>
      <c r="L347" s="259"/>
      <c r="M347" s="260"/>
      <c r="N347" s="261"/>
      <c r="O347" s="261"/>
      <c r="P347" s="261"/>
      <c r="Q347" s="261"/>
      <c r="R347" s="261"/>
      <c r="S347" s="261"/>
      <c r="T347" s="26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3" t="s">
        <v>159</v>
      </c>
      <c r="AU347" s="263" t="s">
        <v>85</v>
      </c>
      <c r="AV347" s="13" t="s">
        <v>85</v>
      </c>
      <c r="AW347" s="13" t="s">
        <v>31</v>
      </c>
      <c r="AX347" s="13" t="s">
        <v>75</v>
      </c>
      <c r="AY347" s="263" t="s">
        <v>121</v>
      </c>
    </row>
    <row r="348" s="15" customFormat="1">
      <c r="A348" s="15"/>
      <c r="B348" s="278"/>
      <c r="C348" s="279"/>
      <c r="D348" s="249" t="s">
        <v>159</v>
      </c>
      <c r="E348" s="280" t="s">
        <v>1</v>
      </c>
      <c r="F348" s="281" t="s">
        <v>204</v>
      </c>
      <c r="G348" s="279"/>
      <c r="H348" s="282">
        <v>67.259</v>
      </c>
      <c r="I348" s="283"/>
      <c r="J348" s="279"/>
      <c r="K348" s="279"/>
      <c r="L348" s="284"/>
      <c r="M348" s="285"/>
      <c r="N348" s="286"/>
      <c r="O348" s="286"/>
      <c r="P348" s="286"/>
      <c r="Q348" s="286"/>
      <c r="R348" s="286"/>
      <c r="S348" s="286"/>
      <c r="T348" s="287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88" t="s">
        <v>159</v>
      </c>
      <c r="AU348" s="288" t="s">
        <v>85</v>
      </c>
      <c r="AV348" s="15" t="s">
        <v>144</v>
      </c>
      <c r="AW348" s="15" t="s">
        <v>31</v>
      </c>
      <c r="AX348" s="15" t="s">
        <v>83</v>
      </c>
      <c r="AY348" s="288" t="s">
        <v>121</v>
      </c>
    </row>
    <row r="349" s="2" customFormat="1" ht="21.75" customHeight="1">
      <c r="A349" s="39"/>
      <c r="B349" s="40"/>
      <c r="C349" s="236" t="s">
        <v>525</v>
      </c>
      <c r="D349" s="236" t="s">
        <v>124</v>
      </c>
      <c r="E349" s="237" t="s">
        <v>526</v>
      </c>
      <c r="F349" s="238" t="s">
        <v>527</v>
      </c>
      <c r="G349" s="239" t="s">
        <v>291</v>
      </c>
      <c r="H349" s="240">
        <v>19.503</v>
      </c>
      <c r="I349" s="241"/>
      <c r="J349" s="242">
        <f>ROUND(I349*H349,2)</f>
        <v>0</v>
      </c>
      <c r="K349" s="238" t="s">
        <v>1</v>
      </c>
      <c r="L349" s="45"/>
      <c r="M349" s="243" t="s">
        <v>1</v>
      </c>
      <c r="N349" s="244" t="s">
        <v>40</v>
      </c>
      <c r="O349" s="92"/>
      <c r="P349" s="245">
        <f>O349*H349</f>
        <v>0</v>
      </c>
      <c r="Q349" s="245">
        <v>0</v>
      </c>
      <c r="R349" s="245">
        <f>Q349*H349</f>
        <v>0</v>
      </c>
      <c r="S349" s="245">
        <v>0</v>
      </c>
      <c r="T349" s="246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7" t="s">
        <v>144</v>
      </c>
      <c r="AT349" s="247" t="s">
        <v>124</v>
      </c>
      <c r="AU349" s="247" t="s">
        <v>85</v>
      </c>
      <c r="AY349" s="18" t="s">
        <v>121</v>
      </c>
      <c r="BE349" s="248">
        <f>IF(N349="základní",J349,0)</f>
        <v>0</v>
      </c>
      <c r="BF349" s="248">
        <f>IF(N349="snížená",J349,0)</f>
        <v>0</v>
      </c>
      <c r="BG349" s="248">
        <f>IF(N349="zákl. přenesená",J349,0)</f>
        <v>0</v>
      </c>
      <c r="BH349" s="248">
        <f>IF(N349="sníž. přenesená",J349,0)</f>
        <v>0</v>
      </c>
      <c r="BI349" s="248">
        <f>IF(N349="nulová",J349,0)</f>
        <v>0</v>
      </c>
      <c r="BJ349" s="18" t="s">
        <v>83</v>
      </c>
      <c r="BK349" s="248">
        <f>ROUND(I349*H349,2)</f>
        <v>0</v>
      </c>
      <c r="BL349" s="18" t="s">
        <v>144</v>
      </c>
      <c r="BM349" s="247" t="s">
        <v>528</v>
      </c>
    </row>
    <row r="350" s="2" customFormat="1">
      <c r="A350" s="39"/>
      <c r="B350" s="40"/>
      <c r="C350" s="41"/>
      <c r="D350" s="249" t="s">
        <v>131</v>
      </c>
      <c r="E350" s="41"/>
      <c r="F350" s="250" t="s">
        <v>529</v>
      </c>
      <c r="G350" s="41"/>
      <c r="H350" s="41"/>
      <c r="I350" s="145"/>
      <c r="J350" s="41"/>
      <c r="K350" s="41"/>
      <c r="L350" s="45"/>
      <c r="M350" s="251"/>
      <c r="N350" s="252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131</v>
      </c>
      <c r="AU350" s="18" t="s">
        <v>85</v>
      </c>
    </row>
    <row r="351" s="13" customFormat="1">
      <c r="A351" s="13"/>
      <c r="B351" s="253"/>
      <c r="C351" s="254"/>
      <c r="D351" s="249" t="s">
        <v>159</v>
      </c>
      <c r="E351" s="255" t="s">
        <v>1</v>
      </c>
      <c r="F351" s="256" t="s">
        <v>530</v>
      </c>
      <c r="G351" s="254"/>
      <c r="H351" s="257">
        <v>19.503</v>
      </c>
      <c r="I351" s="258"/>
      <c r="J351" s="254"/>
      <c r="K351" s="254"/>
      <c r="L351" s="259"/>
      <c r="M351" s="260"/>
      <c r="N351" s="261"/>
      <c r="O351" s="261"/>
      <c r="P351" s="261"/>
      <c r="Q351" s="261"/>
      <c r="R351" s="261"/>
      <c r="S351" s="261"/>
      <c r="T351" s="26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3" t="s">
        <v>159</v>
      </c>
      <c r="AU351" s="263" t="s">
        <v>85</v>
      </c>
      <c r="AV351" s="13" t="s">
        <v>85</v>
      </c>
      <c r="AW351" s="13" t="s">
        <v>31</v>
      </c>
      <c r="AX351" s="13" t="s">
        <v>83</v>
      </c>
      <c r="AY351" s="263" t="s">
        <v>121</v>
      </c>
    </row>
    <row r="352" s="2" customFormat="1" ht="21.75" customHeight="1">
      <c r="A352" s="39"/>
      <c r="B352" s="40"/>
      <c r="C352" s="236" t="s">
        <v>531</v>
      </c>
      <c r="D352" s="236" t="s">
        <v>124</v>
      </c>
      <c r="E352" s="237" t="s">
        <v>532</v>
      </c>
      <c r="F352" s="238" t="s">
        <v>533</v>
      </c>
      <c r="G352" s="239" t="s">
        <v>226</v>
      </c>
      <c r="H352" s="240">
        <v>24.5</v>
      </c>
      <c r="I352" s="241"/>
      <c r="J352" s="242">
        <f>ROUND(I352*H352,2)</f>
        <v>0</v>
      </c>
      <c r="K352" s="238" t="s">
        <v>188</v>
      </c>
      <c r="L352" s="45"/>
      <c r="M352" s="243" t="s">
        <v>1</v>
      </c>
      <c r="N352" s="244" t="s">
        <v>40</v>
      </c>
      <c r="O352" s="92"/>
      <c r="P352" s="245">
        <f>O352*H352</f>
        <v>0</v>
      </c>
      <c r="Q352" s="245">
        <v>1.0000000000000001E-05</v>
      </c>
      <c r="R352" s="245">
        <f>Q352*H352</f>
        <v>0.00024500000000000005</v>
      </c>
      <c r="S352" s="245">
        <v>0</v>
      </c>
      <c r="T352" s="246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7" t="s">
        <v>144</v>
      </c>
      <c r="AT352" s="247" t="s">
        <v>124</v>
      </c>
      <c r="AU352" s="247" t="s">
        <v>85</v>
      </c>
      <c r="AY352" s="18" t="s">
        <v>121</v>
      </c>
      <c r="BE352" s="248">
        <f>IF(N352="základní",J352,0)</f>
        <v>0</v>
      </c>
      <c r="BF352" s="248">
        <f>IF(N352="snížená",J352,0)</f>
        <v>0</v>
      </c>
      <c r="BG352" s="248">
        <f>IF(N352="zákl. přenesená",J352,0)</f>
        <v>0</v>
      </c>
      <c r="BH352" s="248">
        <f>IF(N352="sníž. přenesená",J352,0)</f>
        <v>0</v>
      </c>
      <c r="BI352" s="248">
        <f>IF(N352="nulová",J352,0)</f>
        <v>0</v>
      </c>
      <c r="BJ352" s="18" t="s">
        <v>83</v>
      </c>
      <c r="BK352" s="248">
        <f>ROUND(I352*H352,2)</f>
        <v>0</v>
      </c>
      <c r="BL352" s="18" t="s">
        <v>144</v>
      </c>
      <c r="BM352" s="247" t="s">
        <v>534</v>
      </c>
    </row>
    <row r="353" s="2" customFormat="1">
      <c r="A353" s="39"/>
      <c r="B353" s="40"/>
      <c r="C353" s="41"/>
      <c r="D353" s="249" t="s">
        <v>131</v>
      </c>
      <c r="E353" s="41"/>
      <c r="F353" s="250" t="s">
        <v>535</v>
      </c>
      <c r="G353" s="41"/>
      <c r="H353" s="41"/>
      <c r="I353" s="145"/>
      <c r="J353" s="41"/>
      <c r="K353" s="41"/>
      <c r="L353" s="45"/>
      <c r="M353" s="251"/>
      <c r="N353" s="252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131</v>
      </c>
      <c r="AU353" s="18" t="s">
        <v>85</v>
      </c>
    </row>
    <row r="354" s="13" customFormat="1">
      <c r="A354" s="13"/>
      <c r="B354" s="253"/>
      <c r="C354" s="254"/>
      <c r="D354" s="249" t="s">
        <v>159</v>
      </c>
      <c r="E354" s="255" t="s">
        <v>1</v>
      </c>
      <c r="F354" s="256" t="s">
        <v>536</v>
      </c>
      <c r="G354" s="254"/>
      <c r="H354" s="257">
        <v>24.5</v>
      </c>
      <c r="I354" s="258"/>
      <c r="J354" s="254"/>
      <c r="K354" s="254"/>
      <c r="L354" s="259"/>
      <c r="M354" s="260"/>
      <c r="N354" s="261"/>
      <c r="O354" s="261"/>
      <c r="P354" s="261"/>
      <c r="Q354" s="261"/>
      <c r="R354" s="261"/>
      <c r="S354" s="261"/>
      <c r="T354" s="26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3" t="s">
        <v>159</v>
      </c>
      <c r="AU354" s="263" t="s">
        <v>85</v>
      </c>
      <c r="AV354" s="13" t="s">
        <v>85</v>
      </c>
      <c r="AW354" s="13" t="s">
        <v>31</v>
      </c>
      <c r="AX354" s="13" t="s">
        <v>83</v>
      </c>
      <c r="AY354" s="263" t="s">
        <v>121</v>
      </c>
    </row>
    <row r="355" s="2" customFormat="1" ht="21.75" customHeight="1">
      <c r="A355" s="39"/>
      <c r="B355" s="40"/>
      <c r="C355" s="236" t="s">
        <v>537</v>
      </c>
      <c r="D355" s="236" t="s">
        <v>124</v>
      </c>
      <c r="E355" s="237" t="s">
        <v>538</v>
      </c>
      <c r="F355" s="238" t="s">
        <v>539</v>
      </c>
      <c r="G355" s="239" t="s">
        <v>226</v>
      </c>
      <c r="H355" s="240">
        <v>24.5</v>
      </c>
      <c r="I355" s="241"/>
      <c r="J355" s="242">
        <f>ROUND(I355*H355,2)</f>
        <v>0</v>
      </c>
      <c r="K355" s="238" t="s">
        <v>188</v>
      </c>
      <c r="L355" s="45"/>
      <c r="M355" s="243" t="s">
        <v>1</v>
      </c>
      <c r="N355" s="244" t="s">
        <v>40</v>
      </c>
      <c r="O355" s="92"/>
      <c r="P355" s="245">
        <f>O355*H355</f>
        <v>0</v>
      </c>
      <c r="Q355" s="245">
        <v>0.00034000000000000002</v>
      </c>
      <c r="R355" s="245">
        <f>Q355*H355</f>
        <v>0.0083300000000000006</v>
      </c>
      <c r="S355" s="245">
        <v>0</v>
      </c>
      <c r="T355" s="246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7" t="s">
        <v>144</v>
      </c>
      <c r="AT355" s="247" t="s">
        <v>124</v>
      </c>
      <c r="AU355" s="247" t="s">
        <v>85</v>
      </c>
      <c r="AY355" s="18" t="s">
        <v>121</v>
      </c>
      <c r="BE355" s="248">
        <f>IF(N355="základní",J355,0)</f>
        <v>0</v>
      </c>
      <c r="BF355" s="248">
        <f>IF(N355="snížená",J355,0)</f>
        <v>0</v>
      </c>
      <c r="BG355" s="248">
        <f>IF(N355="zákl. přenesená",J355,0)</f>
        <v>0</v>
      </c>
      <c r="BH355" s="248">
        <f>IF(N355="sníž. přenesená",J355,0)</f>
        <v>0</v>
      </c>
      <c r="BI355" s="248">
        <f>IF(N355="nulová",J355,0)</f>
        <v>0</v>
      </c>
      <c r="BJ355" s="18" t="s">
        <v>83</v>
      </c>
      <c r="BK355" s="248">
        <f>ROUND(I355*H355,2)</f>
        <v>0</v>
      </c>
      <c r="BL355" s="18" t="s">
        <v>144</v>
      </c>
      <c r="BM355" s="247" t="s">
        <v>540</v>
      </c>
    </row>
    <row r="356" s="2" customFormat="1">
      <c r="A356" s="39"/>
      <c r="B356" s="40"/>
      <c r="C356" s="41"/>
      <c r="D356" s="249" t="s">
        <v>131</v>
      </c>
      <c r="E356" s="41"/>
      <c r="F356" s="250" t="s">
        <v>541</v>
      </c>
      <c r="G356" s="41"/>
      <c r="H356" s="41"/>
      <c r="I356" s="145"/>
      <c r="J356" s="41"/>
      <c r="K356" s="41"/>
      <c r="L356" s="45"/>
      <c r="M356" s="251"/>
      <c r="N356" s="252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131</v>
      </c>
      <c r="AU356" s="18" t="s">
        <v>85</v>
      </c>
    </row>
    <row r="357" s="2" customFormat="1" ht="16.5" customHeight="1">
      <c r="A357" s="39"/>
      <c r="B357" s="40"/>
      <c r="C357" s="236" t="s">
        <v>542</v>
      </c>
      <c r="D357" s="236" t="s">
        <v>124</v>
      </c>
      <c r="E357" s="237" t="s">
        <v>543</v>
      </c>
      <c r="F357" s="238" t="s">
        <v>544</v>
      </c>
      <c r="G357" s="239" t="s">
        <v>226</v>
      </c>
      <c r="H357" s="240">
        <v>24.5</v>
      </c>
      <c r="I357" s="241"/>
      <c r="J357" s="242">
        <f>ROUND(I357*H357,2)</f>
        <v>0</v>
      </c>
      <c r="K357" s="238" t="s">
        <v>188</v>
      </c>
      <c r="L357" s="45"/>
      <c r="M357" s="243" t="s">
        <v>1</v>
      </c>
      <c r="N357" s="244" t="s">
        <v>40</v>
      </c>
      <c r="O357" s="92"/>
      <c r="P357" s="245">
        <f>O357*H357</f>
        <v>0</v>
      </c>
      <c r="Q357" s="245">
        <v>0</v>
      </c>
      <c r="R357" s="245">
        <f>Q357*H357</f>
        <v>0</v>
      </c>
      <c r="S357" s="245">
        <v>0</v>
      </c>
      <c r="T357" s="246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7" t="s">
        <v>144</v>
      </c>
      <c r="AT357" s="247" t="s">
        <v>124</v>
      </c>
      <c r="AU357" s="247" t="s">
        <v>85</v>
      </c>
      <c r="AY357" s="18" t="s">
        <v>121</v>
      </c>
      <c r="BE357" s="248">
        <f>IF(N357="základní",J357,0)</f>
        <v>0</v>
      </c>
      <c r="BF357" s="248">
        <f>IF(N357="snížená",J357,0)</f>
        <v>0</v>
      </c>
      <c r="BG357" s="248">
        <f>IF(N357="zákl. přenesená",J357,0)</f>
        <v>0</v>
      </c>
      <c r="BH357" s="248">
        <f>IF(N357="sníž. přenesená",J357,0)</f>
        <v>0</v>
      </c>
      <c r="BI357" s="248">
        <f>IF(N357="nulová",J357,0)</f>
        <v>0</v>
      </c>
      <c r="BJ357" s="18" t="s">
        <v>83</v>
      </c>
      <c r="BK357" s="248">
        <f>ROUND(I357*H357,2)</f>
        <v>0</v>
      </c>
      <c r="BL357" s="18" t="s">
        <v>144</v>
      </c>
      <c r="BM357" s="247" t="s">
        <v>545</v>
      </c>
    </row>
    <row r="358" s="2" customFormat="1">
      <c r="A358" s="39"/>
      <c r="B358" s="40"/>
      <c r="C358" s="41"/>
      <c r="D358" s="249" t="s">
        <v>131</v>
      </c>
      <c r="E358" s="41"/>
      <c r="F358" s="250" t="s">
        <v>546</v>
      </c>
      <c r="G358" s="41"/>
      <c r="H358" s="41"/>
      <c r="I358" s="145"/>
      <c r="J358" s="41"/>
      <c r="K358" s="41"/>
      <c r="L358" s="45"/>
      <c r="M358" s="251"/>
      <c r="N358" s="252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131</v>
      </c>
      <c r="AU358" s="18" t="s">
        <v>85</v>
      </c>
    </row>
    <row r="359" s="2" customFormat="1" ht="21.75" customHeight="1">
      <c r="A359" s="39"/>
      <c r="B359" s="40"/>
      <c r="C359" s="236" t="s">
        <v>547</v>
      </c>
      <c r="D359" s="236" t="s">
        <v>124</v>
      </c>
      <c r="E359" s="237" t="s">
        <v>548</v>
      </c>
      <c r="F359" s="238" t="s">
        <v>549</v>
      </c>
      <c r="G359" s="239" t="s">
        <v>170</v>
      </c>
      <c r="H359" s="240">
        <v>7</v>
      </c>
      <c r="I359" s="241"/>
      <c r="J359" s="242">
        <f>ROUND(I359*H359,2)</f>
        <v>0</v>
      </c>
      <c r="K359" s="238" t="s">
        <v>188</v>
      </c>
      <c r="L359" s="45"/>
      <c r="M359" s="243" t="s">
        <v>1</v>
      </c>
      <c r="N359" s="244" t="s">
        <v>40</v>
      </c>
      <c r="O359" s="92"/>
      <c r="P359" s="245">
        <f>O359*H359</f>
        <v>0</v>
      </c>
      <c r="Q359" s="245">
        <v>0.00080000000000000004</v>
      </c>
      <c r="R359" s="245">
        <f>Q359*H359</f>
        <v>0.0055999999999999999</v>
      </c>
      <c r="S359" s="245">
        <v>0</v>
      </c>
      <c r="T359" s="246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7" t="s">
        <v>144</v>
      </c>
      <c r="AT359" s="247" t="s">
        <v>124</v>
      </c>
      <c r="AU359" s="247" t="s">
        <v>85</v>
      </c>
      <c r="AY359" s="18" t="s">
        <v>121</v>
      </c>
      <c r="BE359" s="248">
        <f>IF(N359="základní",J359,0)</f>
        <v>0</v>
      </c>
      <c r="BF359" s="248">
        <f>IF(N359="snížená",J359,0)</f>
        <v>0</v>
      </c>
      <c r="BG359" s="248">
        <f>IF(N359="zákl. přenesená",J359,0)</f>
        <v>0</v>
      </c>
      <c r="BH359" s="248">
        <f>IF(N359="sníž. přenesená",J359,0)</f>
        <v>0</v>
      </c>
      <c r="BI359" s="248">
        <f>IF(N359="nulová",J359,0)</f>
        <v>0</v>
      </c>
      <c r="BJ359" s="18" t="s">
        <v>83</v>
      </c>
      <c r="BK359" s="248">
        <f>ROUND(I359*H359,2)</f>
        <v>0</v>
      </c>
      <c r="BL359" s="18" t="s">
        <v>144</v>
      </c>
      <c r="BM359" s="247" t="s">
        <v>550</v>
      </c>
    </row>
    <row r="360" s="2" customFormat="1">
      <c r="A360" s="39"/>
      <c r="B360" s="40"/>
      <c r="C360" s="41"/>
      <c r="D360" s="249" t="s">
        <v>131</v>
      </c>
      <c r="E360" s="41"/>
      <c r="F360" s="250" t="s">
        <v>551</v>
      </c>
      <c r="G360" s="41"/>
      <c r="H360" s="41"/>
      <c r="I360" s="145"/>
      <c r="J360" s="41"/>
      <c r="K360" s="41"/>
      <c r="L360" s="45"/>
      <c r="M360" s="251"/>
      <c r="N360" s="252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131</v>
      </c>
      <c r="AU360" s="18" t="s">
        <v>85</v>
      </c>
    </row>
    <row r="361" s="2" customFormat="1" ht="16.5" customHeight="1">
      <c r="A361" s="39"/>
      <c r="B361" s="40"/>
      <c r="C361" s="300" t="s">
        <v>552</v>
      </c>
      <c r="D361" s="300" t="s">
        <v>374</v>
      </c>
      <c r="E361" s="301" t="s">
        <v>553</v>
      </c>
      <c r="F361" s="302" t="s">
        <v>554</v>
      </c>
      <c r="G361" s="303" t="s">
        <v>170</v>
      </c>
      <c r="H361" s="304">
        <v>7</v>
      </c>
      <c r="I361" s="305"/>
      <c r="J361" s="306">
        <f>ROUND(I361*H361,2)</f>
        <v>0</v>
      </c>
      <c r="K361" s="302" t="s">
        <v>1</v>
      </c>
      <c r="L361" s="307"/>
      <c r="M361" s="308" t="s">
        <v>1</v>
      </c>
      <c r="N361" s="309" t="s">
        <v>40</v>
      </c>
      <c r="O361" s="92"/>
      <c r="P361" s="245">
        <f>O361*H361</f>
        <v>0</v>
      </c>
      <c r="Q361" s="245">
        <v>0.029999999999999999</v>
      </c>
      <c r="R361" s="245">
        <f>Q361*H361</f>
        <v>0.20999999999999999</v>
      </c>
      <c r="S361" s="245">
        <v>0</v>
      </c>
      <c r="T361" s="246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7" t="s">
        <v>161</v>
      </c>
      <c r="AT361" s="247" t="s">
        <v>374</v>
      </c>
      <c r="AU361" s="247" t="s">
        <v>85</v>
      </c>
      <c r="AY361" s="18" t="s">
        <v>121</v>
      </c>
      <c r="BE361" s="248">
        <f>IF(N361="základní",J361,0)</f>
        <v>0</v>
      </c>
      <c r="BF361" s="248">
        <f>IF(N361="snížená",J361,0)</f>
        <v>0</v>
      </c>
      <c r="BG361" s="248">
        <f>IF(N361="zákl. přenesená",J361,0)</f>
        <v>0</v>
      </c>
      <c r="BH361" s="248">
        <f>IF(N361="sníž. přenesená",J361,0)</f>
        <v>0</v>
      </c>
      <c r="BI361" s="248">
        <f>IF(N361="nulová",J361,0)</f>
        <v>0</v>
      </c>
      <c r="BJ361" s="18" t="s">
        <v>83</v>
      </c>
      <c r="BK361" s="248">
        <f>ROUND(I361*H361,2)</f>
        <v>0</v>
      </c>
      <c r="BL361" s="18" t="s">
        <v>144</v>
      </c>
      <c r="BM361" s="247" t="s">
        <v>555</v>
      </c>
    </row>
    <row r="362" s="2" customFormat="1">
      <c r="A362" s="39"/>
      <c r="B362" s="40"/>
      <c r="C362" s="41"/>
      <c r="D362" s="249" t="s">
        <v>131</v>
      </c>
      <c r="E362" s="41"/>
      <c r="F362" s="250" t="s">
        <v>556</v>
      </c>
      <c r="G362" s="41"/>
      <c r="H362" s="41"/>
      <c r="I362" s="145"/>
      <c r="J362" s="41"/>
      <c r="K362" s="41"/>
      <c r="L362" s="45"/>
      <c r="M362" s="251"/>
      <c r="N362" s="252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131</v>
      </c>
      <c r="AU362" s="18" t="s">
        <v>85</v>
      </c>
    </row>
    <row r="363" s="13" customFormat="1">
      <c r="A363" s="13"/>
      <c r="B363" s="253"/>
      <c r="C363" s="254"/>
      <c r="D363" s="249" t="s">
        <v>159</v>
      </c>
      <c r="E363" s="255" t="s">
        <v>1</v>
      </c>
      <c r="F363" s="256" t="s">
        <v>557</v>
      </c>
      <c r="G363" s="254"/>
      <c r="H363" s="257">
        <v>7</v>
      </c>
      <c r="I363" s="258"/>
      <c r="J363" s="254"/>
      <c r="K363" s="254"/>
      <c r="L363" s="259"/>
      <c r="M363" s="260"/>
      <c r="N363" s="261"/>
      <c r="O363" s="261"/>
      <c r="P363" s="261"/>
      <c r="Q363" s="261"/>
      <c r="R363" s="261"/>
      <c r="S363" s="261"/>
      <c r="T363" s="26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3" t="s">
        <v>159</v>
      </c>
      <c r="AU363" s="263" t="s">
        <v>85</v>
      </c>
      <c r="AV363" s="13" t="s">
        <v>85</v>
      </c>
      <c r="AW363" s="13" t="s">
        <v>31</v>
      </c>
      <c r="AX363" s="13" t="s">
        <v>83</v>
      </c>
      <c r="AY363" s="263" t="s">
        <v>121</v>
      </c>
    </row>
    <row r="364" s="2" customFormat="1" ht="16.5" customHeight="1">
      <c r="A364" s="39"/>
      <c r="B364" s="40"/>
      <c r="C364" s="300" t="s">
        <v>558</v>
      </c>
      <c r="D364" s="300" t="s">
        <v>374</v>
      </c>
      <c r="E364" s="301" t="s">
        <v>559</v>
      </c>
      <c r="F364" s="302" t="s">
        <v>560</v>
      </c>
      <c r="G364" s="303" t="s">
        <v>170</v>
      </c>
      <c r="H364" s="304">
        <v>4</v>
      </c>
      <c r="I364" s="305"/>
      <c r="J364" s="306">
        <f>ROUND(I364*H364,2)</f>
        <v>0</v>
      </c>
      <c r="K364" s="302" t="s">
        <v>1</v>
      </c>
      <c r="L364" s="307"/>
      <c r="M364" s="308" t="s">
        <v>1</v>
      </c>
      <c r="N364" s="309" t="s">
        <v>40</v>
      </c>
      <c r="O364" s="92"/>
      <c r="P364" s="245">
        <f>O364*H364</f>
        <v>0</v>
      </c>
      <c r="Q364" s="245">
        <v>0</v>
      </c>
      <c r="R364" s="245">
        <f>Q364*H364</f>
        <v>0</v>
      </c>
      <c r="S364" s="245">
        <v>0</v>
      </c>
      <c r="T364" s="246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7" t="s">
        <v>161</v>
      </c>
      <c r="AT364" s="247" t="s">
        <v>374</v>
      </c>
      <c r="AU364" s="247" t="s">
        <v>85</v>
      </c>
      <c r="AY364" s="18" t="s">
        <v>121</v>
      </c>
      <c r="BE364" s="248">
        <f>IF(N364="základní",J364,0)</f>
        <v>0</v>
      </c>
      <c r="BF364" s="248">
        <f>IF(N364="snížená",J364,0)</f>
        <v>0</v>
      </c>
      <c r="BG364" s="248">
        <f>IF(N364="zákl. přenesená",J364,0)</f>
        <v>0</v>
      </c>
      <c r="BH364" s="248">
        <f>IF(N364="sníž. přenesená",J364,0)</f>
        <v>0</v>
      </c>
      <c r="BI364" s="248">
        <f>IF(N364="nulová",J364,0)</f>
        <v>0</v>
      </c>
      <c r="BJ364" s="18" t="s">
        <v>83</v>
      </c>
      <c r="BK364" s="248">
        <f>ROUND(I364*H364,2)</f>
        <v>0</v>
      </c>
      <c r="BL364" s="18" t="s">
        <v>144</v>
      </c>
      <c r="BM364" s="247" t="s">
        <v>561</v>
      </c>
    </row>
    <row r="365" s="2" customFormat="1">
      <c r="A365" s="39"/>
      <c r="B365" s="40"/>
      <c r="C365" s="41"/>
      <c r="D365" s="249" t="s">
        <v>131</v>
      </c>
      <c r="E365" s="41"/>
      <c r="F365" s="250" t="s">
        <v>560</v>
      </c>
      <c r="G365" s="41"/>
      <c r="H365" s="41"/>
      <c r="I365" s="145"/>
      <c r="J365" s="41"/>
      <c r="K365" s="41"/>
      <c r="L365" s="45"/>
      <c r="M365" s="251"/>
      <c r="N365" s="252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131</v>
      </c>
      <c r="AU365" s="18" t="s">
        <v>85</v>
      </c>
    </row>
    <row r="366" s="13" customFormat="1">
      <c r="A366" s="13"/>
      <c r="B366" s="253"/>
      <c r="C366" s="254"/>
      <c r="D366" s="249" t="s">
        <v>159</v>
      </c>
      <c r="E366" s="255" t="s">
        <v>1</v>
      </c>
      <c r="F366" s="256" t="s">
        <v>562</v>
      </c>
      <c r="G366" s="254"/>
      <c r="H366" s="257">
        <v>4</v>
      </c>
      <c r="I366" s="258"/>
      <c r="J366" s="254"/>
      <c r="K366" s="254"/>
      <c r="L366" s="259"/>
      <c r="M366" s="260"/>
      <c r="N366" s="261"/>
      <c r="O366" s="261"/>
      <c r="P366" s="261"/>
      <c r="Q366" s="261"/>
      <c r="R366" s="261"/>
      <c r="S366" s="261"/>
      <c r="T366" s="26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3" t="s">
        <v>159</v>
      </c>
      <c r="AU366" s="263" t="s">
        <v>85</v>
      </c>
      <c r="AV366" s="13" t="s">
        <v>85</v>
      </c>
      <c r="AW366" s="13" t="s">
        <v>31</v>
      </c>
      <c r="AX366" s="13" t="s">
        <v>83</v>
      </c>
      <c r="AY366" s="263" t="s">
        <v>121</v>
      </c>
    </row>
    <row r="367" s="2" customFormat="1" ht="21.75" customHeight="1">
      <c r="A367" s="39"/>
      <c r="B367" s="40"/>
      <c r="C367" s="236" t="s">
        <v>563</v>
      </c>
      <c r="D367" s="236" t="s">
        <v>124</v>
      </c>
      <c r="E367" s="237" t="s">
        <v>564</v>
      </c>
      <c r="F367" s="238" t="s">
        <v>565</v>
      </c>
      <c r="G367" s="239" t="s">
        <v>170</v>
      </c>
      <c r="H367" s="240">
        <v>1</v>
      </c>
      <c r="I367" s="241"/>
      <c r="J367" s="242">
        <f>ROUND(I367*H367,2)</f>
        <v>0</v>
      </c>
      <c r="K367" s="238" t="s">
        <v>188</v>
      </c>
      <c r="L367" s="45"/>
      <c r="M367" s="243" t="s">
        <v>1</v>
      </c>
      <c r="N367" s="244" t="s">
        <v>40</v>
      </c>
      <c r="O367" s="92"/>
      <c r="P367" s="245">
        <f>O367*H367</f>
        <v>0</v>
      </c>
      <c r="Q367" s="245">
        <v>0</v>
      </c>
      <c r="R367" s="245">
        <f>Q367*H367</f>
        <v>0</v>
      </c>
      <c r="S367" s="245">
        <v>0.082000000000000003</v>
      </c>
      <c r="T367" s="246">
        <f>S367*H367</f>
        <v>0.082000000000000003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7" t="s">
        <v>144</v>
      </c>
      <c r="AT367" s="247" t="s">
        <v>124</v>
      </c>
      <c r="AU367" s="247" t="s">
        <v>85</v>
      </c>
      <c r="AY367" s="18" t="s">
        <v>121</v>
      </c>
      <c r="BE367" s="248">
        <f>IF(N367="základní",J367,0)</f>
        <v>0</v>
      </c>
      <c r="BF367" s="248">
        <f>IF(N367="snížená",J367,0)</f>
        <v>0</v>
      </c>
      <c r="BG367" s="248">
        <f>IF(N367="zákl. přenesená",J367,0)</f>
        <v>0</v>
      </c>
      <c r="BH367" s="248">
        <f>IF(N367="sníž. přenesená",J367,0)</f>
        <v>0</v>
      </c>
      <c r="BI367" s="248">
        <f>IF(N367="nulová",J367,0)</f>
        <v>0</v>
      </c>
      <c r="BJ367" s="18" t="s">
        <v>83</v>
      </c>
      <c r="BK367" s="248">
        <f>ROUND(I367*H367,2)</f>
        <v>0</v>
      </c>
      <c r="BL367" s="18" t="s">
        <v>144</v>
      </c>
      <c r="BM367" s="247" t="s">
        <v>566</v>
      </c>
    </row>
    <row r="368" s="2" customFormat="1">
      <c r="A368" s="39"/>
      <c r="B368" s="40"/>
      <c r="C368" s="41"/>
      <c r="D368" s="249" t="s">
        <v>131</v>
      </c>
      <c r="E368" s="41"/>
      <c r="F368" s="250" t="s">
        <v>567</v>
      </c>
      <c r="G368" s="41"/>
      <c r="H368" s="41"/>
      <c r="I368" s="145"/>
      <c r="J368" s="41"/>
      <c r="K368" s="41"/>
      <c r="L368" s="45"/>
      <c r="M368" s="251"/>
      <c r="N368" s="252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131</v>
      </c>
      <c r="AU368" s="18" t="s">
        <v>85</v>
      </c>
    </row>
    <row r="369" s="2" customFormat="1" ht="16.5" customHeight="1">
      <c r="A369" s="39"/>
      <c r="B369" s="40"/>
      <c r="C369" s="236" t="s">
        <v>568</v>
      </c>
      <c r="D369" s="236" t="s">
        <v>124</v>
      </c>
      <c r="E369" s="237" t="s">
        <v>569</v>
      </c>
      <c r="F369" s="238" t="s">
        <v>570</v>
      </c>
      <c r="G369" s="239" t="s">
        <v>226</v>
      </c>
      <c r="H369" s="240">
        <v>13</v>
      </c>
      <c r="I369" s="241"/>
      <c r="J369" s="242">
        <f>ROUND(I369*H369,2)</f>
        <v>0</v>
      </c>
      <c r="K369" s="238" t="s">
        <v>188</v>
      </c>
      <c r="L369" s="45"/>
      <c r="M369" s="243" t="s">
        <v>1</v>
      </c>
      <c r="N369" s="244" t="s">
        <v>40</v>
      </c>
      <c r="O369" s="92"/>
      <c r="P369" s="245">
        <f>O369*H369</f>
        <v>0</v>
      </c>
      <c r="Q369" s="245">
        <v>0</v>
      </c>
      <c r="R369" s="245">
        <f>Q369*H369</f>
        <v>0</v>
      </c>
      <c r="S369" s="245">
        <v>0.90000000000000002</v>
      </c>
      <c r="T369" s="246">
        <f>S369*H369</f>
        <v>11.700000000000001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7" t="s">
        <v>144</v>
      </c>
      <c r="AT369" s="247" t="s">
        <v>124</v>
      </c>
      <c r="AU369" s="247" t="s">
        <v>85</v>
      </c>
      <c r="AY369" s="18" t="s">
        <v>121</v>
      </c>
      <c r="BE369" s="248">
        <f>IF(N369="základní",J369,0)</f>
        <v>0</v>
      </c>
      <c r="BF369" s="248">
        <f>IF(N369="snížená",J369,0)</f>
        <v>0</v>
      </c>
      <c r="BG369" s="248">
        <f>IF(N369="zákl. přenesená",J369,0)</f>
        <v>0</v>
      </c>
      <c r="BH369" s="248">
        <f>IF(N369="sníž. přenesená",J369,0)</f>
        <v>0</v>
      </c>
      <c r="BI369" s="248">
        <f>IF(N369="nulová",J369,0)</f>
        <v>0</v>
      </c>
      <c r="BJ369" s="18" t="s">
        <v>83</v>
      </c>
      <c r="BK369" s="248">
        <f>ROUND(I369*H369,2)</f>
        <v>0</v>
      </c>
      <c r="BL369" s="18" t="s">
        <v>144</v>
      </c>
      <c r="BM369" s="247" t="s">
        <v>571</v>
      </c>
    </row>
    <row r="370" s="2" customFormat="1">
      <c r="A370" s="39"/>
      <c r="B370" s="40"/>
      <c r="C370" s="41"/>
      <c r="D370" s="249" t="s">
        <v>131</v>
      </c>
      <c r="E370" s="41"/>
      <c r="F370" s="250" t="s">
        <v>572</v>
      </c>
      <c r="G370" s="41"/>
      <c r="H370" s="41"/>
      <c r="I370" s="145"/>
      <c r="J370" s="41"/>
      <c r="K370" s="41"/>
      <c r="L370" s="45"/>
      <c r="M370" s="251"/>
      <c r="N370" s="252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131</v>
      </c>
      <c r="AU370" s="18" t="s">
        <v>85</v>
      </c>
    </row>
    <row r="371" s="13" customFormat="1">
      <c r="A371" s="13"/>
      <c r="B371" s="253"/>
      <c r="C371" s="254"/>
      <c r="D371" s="249" t="s">
        <v>159</v>
      </c>
      <c r="E371" s="255" t="s">
        <v>1</v>
      </c>
      <c r="F371" s="256" t="s">
        <v>573</v>
      </c>
      <c r="G371" s="254"/>
      <c r="H371" s="257">
        <v>1</v>
      </c>
      <c r="I371" s="258"/>
      <c r="J371" s="254"/>
      <c r="K371" s="254"/>
      <c r="L371" s="259"/>
      <c r="M371" s="260"/>
      <c r="N371" s="261"/>
      <c r="O371" s="261"/>
      <c r="P371" s="261"/>
      <c r="Q371" s="261"/>
      <c r="R371" s="261"/>
      <c r="S371" s="261"/>
      <c r="T371" s="26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3" t="s">
        <v>159</v>
      </c>
      <c r="AU371" s="263" t="s">
        <v>85</v>
      </c>
      <c r="AV371" s="13" t="s">
        <v>85</v>
      </c>
      <c r="AW371" s="13" t="s">
        <v>31</v>
      </c>
      <c r="AX371" s="13" t="s">
        <v>75</v>
      </c>
      <c r="AY371" s="263" t="s">
        <v>121</v>
      </c>
    </row>
    <row r="372" s="13" customFormat="1">
      <c r="A372" s="13"/>
      <c r="B372" s="253"/>
      <c r="C372" s="254"/>
      <c r="D372" s="249" t="s">
        <v>159</v>
      </c>
      <c r="E372" s="255" t="s">
        <v>1</v>
      </c>
      <c r="F372" s="256" t="s">
        <v>574</v>
      </c>
      <c r="G372" s="254"/>
      <c r="H372" s="257">
        <v>12</v>
      </c>
      <c r="I372" s="258"/>
      <c r="J372" s="254"/>
      <c r="K372" s="254"/>
      <c r="L372" s="259"/>
      <c r="M372" s="260"/>
      <c r="N372" s="261"/>
      <c r="O372" s="261"/>
      <c r="P372" s="261"/>
      <c r="Q372" s="261"/>
      <c r="R372" s="261"/>
      <c r="S372" s="261"/>
      <c r="T372" s="26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3" t="s">
        <v>159</v>
      </c>
      <c r="AU372" s="263" t="s">
        <v>85</v>
      </c>
      <c r="AV372" s="13" t="s">
        <v>85</v>
      </c>
      <c r="AW372" s="13" t="s">
        <v>31</v>
      </c>
      <c r="AX372" s="13" t="s">
        <v>75</v>
      </c>
      <c r="AY372" s="263" t="s">
        <v>121</v>
      </c>
    </row>
    <row r="373" s="15" customFormat="1">
      <c r="A373" s="15"/>
      <c r="B373" s="278"/>
      <c r="C373" s="279"/>
      <c r="D373" s="249" t="s">
        <v>159</v>
      </c>
      <c r="E373" s="280" t="s">
        <v>1</v>
      </c>
      <c r="F373" s="281" t="s">
        <v>204</v>
      </c>
      <c r="G373" s="279"/>
      <c r="H373" s="282">
        <v>13</v>
      </c>
      <c r="I373" s="283"/>
      <c r="J373" s="279"/>
      <c r="K373" s="279"/>
      <c r="L373" s="284"/>
      <c r="M373" s="285"/>
      <c r="N373" s="286"/>
      <c r="O373" s="286"/>
      <c r="P373" s="286"/>
      <c r="Q373" s="286"/>
      <c r="R373" s="286"/>
      <c r="S373" s="286"/>
      <c r="T373" s="287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88" t="s">
        <v>159</v>
      </c>
      <c r="AU373" s="288" t="s">
        <v>85</v>
      </c>
      <c r="AV373" s="15" t="s">
        <v>144</v>
      </c>
      <c r="AW373" s="15" t="s">
        <v>31</v>
      </c>
      <c r="AX373" s="15" t="s">
        <v>83</v>
      </c>
      <c r="AY373" s="288" t="s">
        <v>121</v>
      </c>
    </row>
    <row r="374" s="2" customFormat="1" ht="16.5" customHeight="1">
      <c r="A374" s="39"/>
      <c r="B374" s="40"/>
      <c r="C374" s="236" t="s">
        <v>575</v>
      </c>
      <c r="D374" s="236" t="s">
        <v>124</v>
      </c>
      <c r="E374" s="237" t="s">
        <v>576</v>
      </c>
      <c r="F374" s="238" t="s">
        <v>577</v>
      </c>
      <c r="G374" s="239" t="s">
        <v>226</v>
      </c>
      <c r="H374" s="240">
        <v>84.5</v>
      </c>
      <c r="I374" s="241"/>
      <c r="J374" s="242">
        <f>ROUND(I374*H374,2)</f>
        <v>0</v>
      </c>
      <c r="K374" s="238" t="s">
        <v>188</v>
      </c>
      <c r="L374" s="45"/>
      <c r="M374" s="243" t="s">
        <v>1</v>
      </c>
      <c r="N374" s="244" t="s">
        <v>40</v>
      </c>
      <c r="O374" s="92"/>
      <c r="P374" s="245">
        <f>O374*H374</f>
        <v>0</v>
      </c>
      <c r="Q374" s="245">
        <v>0</v>
      </c>
      <c r="R374" s="245">
        <f>Q374*H374</f>
        <v>0</v>
      </c>
      <c r="S374" s="245">
        <v>0</v>
      </c>
      <c r="T374" s="246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7" t="s">
        <v>144</v>
      </c>
      <c r="AT374" s="247" t="s">
        <v>124</v>
      </c>
      <c r="AU374" s="247" t="s">
        <v>85</v>
      </c>
      <c r="AY374" s="18" t="s">
        <v>121</v>
      </c>
      <c r="BE374" s="248">
        <f>IF(N374="základní",J374,0)</f>
        <v>0</v>
      </c>
      <c r="BF374" s="248">
        <f>IF(N374="snížená",J374,0)</f>
        <v>0</v>
      </c>
      <c r="BG374" s="248">
        <f>IF(N374="zákl. přenesená",J374,0)</f>
        <v>0</v>
      </c>
      <c r="BH374" s="248">
        <f>IF(N374="sníž. přenesená",J374,0)</f>
        <v>0</v>
      </c>
      <c r="BI374" s="248">
        <f>IF(N374="nulová",J374,0)</f>
        <v>0</v>
      </c>
      <c r="BJ374" s="18" t="s">
        <v>83</v>
      </c>
      <c r="BK374" s="248">
        <f>ROUND(I374*H374,2)</f>
        <v>0</v>
      </c>
      <c r="BL374" s="18" t="s">
        <v>144</v>
      </c>
      <c r="BM374" s="247" t="s">
        <v>578</v>
      </c>
    </row>
    <row r="375" s="2" customFormat="1">
      <c r="A375" s="39"/>
      <c r="B375" s="40"/>
      <c r="C375" s="41"/>
      <c r="D375" s="249" t="s">
        <v>131</v>
      </c>
      <c r="E375" s="41"/>
      <c r="F375" s="250" t="s">
        <v>579</v>
      </c>
      <c r="G375" s="41"/>
      <c r="H375" s="41"/>
      <c r="I375" s="145"/>
      <c r="J375" s="41"/>
      <c r="K375" s="41"/>
      <c r="L375" s="45"/>
      <c r="M375" s="251"/>
      <c r="N375" s="252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131</v>
      </c>
      <c r="AU375" s="18" t="s">
        <v>85</v>
      </c>
    </row>
    <row r="376" s="13" customFormat="1">
      <c r="A376" s="13"/>
      <c r="B376" s="253"/>
      <c r="C376" s="254"/>
      <c r="D376" s="249" t="s">
        <v>159</v>
      </c>
      <c r="E376" s="255" t="s">
        <v>1</v>
      </c>
      <c r="F376" s="256" t="s">
        <v>580</v>
      </c>
      <c r="G376" s="254"/>
      <c r="H376" s="257">
        <v>84.5</v>
      </c>
      <c r="I376" s="258"/>
      <c r="J376" s="254"/>
      <c r="K376" s="254"/>
      <c r="L376" s="259"/>
      <c r="M376" s="260"/>
      <c r="N376" s="261"/>
      <c r="O376" s="261"/>
      <c r="P376" s="261"/>
      <c r="Q376" s="261"/>
      <c r="R376" s="261"/>
      <c r="S376" s="261"/>
      <c r="T376" s="26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3" t="s">
        <v>159</v>
      </c>
      <c r="AU376" s="263" t="s">
        <v>85</v>
      </c>
      <c r="AV376" s="13" t="s">
        <v>85</v>
      </c>
      <c r="AW376" s="13" t="s">
        <v>31</v>
      </c>
      <c r="AX376" s="13" t="s">
        <v>83</v>
      </c>
      <c r="AY376" s="263" t="s">
        <v>121</v>
      </c>
    </row>
    <row r="377" s="2" customFormat="1" ht="21.75" customHeight="1">
      <c r="A377" s="39"/>
      <c r="B377" s="40"/>
      <c r="C377" s="236" t="s">
        <v>581</v>
      </c>
      <c r="D377" s="236" t="s">
        <v>124</v>
      </c>
      <c r="E377" s="237" t="s">
        <v>582</v>
      </c>
      <c r="F377" s="238" t="s">
        <v>583</v>
      </c>
      <c r="G377" s="239" t="s">
        <v>187</v>
      </c>
      <c r="H377" s="240">
        <v>124.5</v>
      </c>
      <c r="I377" s="241"/>
      <c r="J377" s="242">
        <f>ROUND(I377*H377,2)</f>
        <v>0</v>
      </c>
      <c r="K377" s="238" t="s">
        <v>188</v>
      </c>
      <c r="L377" s="45"/>
      <c r="M377" s="243" t="s">
        <v>1</v>
      </c>
      <c r="N377" s="244" t="s">
        <v>40</v>
      </c>
      <c r="O377" s="92"/>
      <c r="P377" s="245">
        <f>O377*H377</f>
        <v>0</v>
      </c>
      <c r="Q377" s="245">
        <v>0</v>
      </c>
      <c r="R377" s="245">
        <f>Q377*H377</f>
        <v>0</v>
      </c>
      <c r="S377" s="245">
        <v>0</v>
      </c>
      <c r="T377" s="246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7" t="s">
        <v>144</v>
      </c>
      <c r="AT377" s="247" t="s">
        <v>124</v>
      </c>
      <c r="AU377" s="247" t="s">
        <v>85</v>
      </c>
      <c r="AY377" s="18" t="s">
        <v>121</v>
      </c>
      <c r="BE377" s="248">
        <f>IF(N377="základní",J377,0)</f>
        <v>0</v>
      </c>
      <c r="BF377" s="248">
        <f>IF(N377="snížená",J377,0)</f>
        <v>0</v>
      </c>
      <c r="BG377" s="248">
        <f>IF(N377="zákl. přenesená",J377,0)</f>
        <v>0</v>
      </c>
      <c r="BH377" s="248">
        <f>IF(N377="sníž. přenesená",J377,0)</f>
        <v>0</v>
      </c>
      <c r="BI377" s="248">
        <f>IF(N377="nulová",J377,0)</f>
        <v>0</v>
      </c>
      <c r="BJ377" s="18" t="s">
        <v>83</v>
      </c>
      <c r="BK377" s="248">
        <f>ROUND(I377*H377,2)</f>
        <v>0</v>
      </c>
      <c r="BL377" s="18" t="s">
        <v>144</v>
      </c>
      <c r="BM377" s="247" t="s">
        <v>584</v>
      </c>
    </row>
    <row r="378" s="2" customFormat="1">
      <c r="A378" s="39"/>
      <c r="B378" s="40"/>
      <c r="C378" s="41"/>
      <c r="D378" s="249" t="s">
        <v>131</v>
      </c>
      <c r="E378" s="41"/>
      <c r="F378" s="250" t="s">
        <v>585</v>
      </c>
      <c r="G378" s="41"/>
      <c r="H378" s="41"/>
      <c r="I378" s="145"/>
      <c r="J378" s="41"/>
      <c r="K378" s="41"/>
      <c r="L378" s="45"/>
      <c r="M378" s="251"/>
      <c r="N378" s="252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131</v>
      </c>
      <c r="AU378" s="18" t="s">
        <v>85</v>
      </c>
    </row>
    <row r="379" s="13" customFormat="1">
      <c r="A379" s="13"/>
      <c r="B379" s="253"/>
      <c r="C379" s="254"/>
      <c r="D379" s="249" t="s">
        <v>159</v>
      </c>
      <c r="E379" s="255" t="s">
        <v>1</v>
      </c>
      <c r="F379" s="256" t="s">
        <v>586</v>
      </c>
      <c r="G379" s="254"/>
      <c r="H379" s="257">
        <v>124.5</v>
      </c>
      <c r="I379" s="258"/>
      <c r="J379" s="254"/>
      <c r="K379" s="254"/>
      <c r="L379" s="259"/>
      <c r="M379" s="260"/>
      <c r="N379" s="261"/>
      <c r="O379" s="261"/>
      <c r="P379" s="261"/>
      <c r="Q379" s="261"/>
      <c r="R379" s="261"/>
      <c r="S379" s="261"/>
      <c r="T379" s="26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3" t="s">
        <v>159</v>
      </c>
      <c r="AU379" s="263" t="s">
        <v>85</v>
      </c>
      <c r="AV379" s="13" t="s">
        <v>85</v>
      </c>
      <c r="AW379" s="13" t="s">
        <v>31</v>
      </c>
      <c r="AX379" s="13" t="s">
        <v>83</v>
      </c>
      <c r="AY379" s="263" t="s">
        <v>121</v>
      </c>
    </row>
    <row r="380" s="2" customFormat="1" ht="21.75" customHeight="1">
      <c r="A380" s="39"/>
      <c r="B380" s="40"/>
      <c r="C380" s="236" t="s">
        <v>587</v>
      </c>
      <c r="D380" s="236" t="s">
        <v>124</v>
      </c>
      <c r="E380" s="237" t="s">
        <v>588</v>
      </c>
      <c r="F380" s="238" t="s">
        <v>589</v>
      </c>
      <c r="G380" s="239" t="s">
        <v>187</v>
      </c>
      <c r="H380" s="240">
        <v>6.5</v>
      </c>
      <c r="I380" s="241"/>
      <c r="J380" s="242">
        <f>ROUND(I380*H380,2)</f>
        <v>0</v>
      </c>
      <c r="K380" s="238" t="s">
        <v>188</v>
      </c>
      <c r="L380" s="45"/>
      <c r="M380" s="243" t="s">
        <v>1</v>
      </c>
      <c r="N380" s="244" t="s">
        <v>40</v>
      </c>
      <c r="O380" s="92"/>
      <c r="P380" s="245">
        <f>O380*H380</f>
        <v>0</v>
      </c>
      <c r="Q380" s="245">
        <v>0</v>
      </c>
      <c r="R380" s="245">
        <f>Q380*H380</f>
        <v>0</v>
      </c>
      <c r="S380" s="245">
        <v>0</v>
      </c>
      <c r="T380" s="246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7" t="s">
        <v>144</v>
      </c>
      <c r="AT380" s="247" t="s">
        <v>124</v>
      </c>
      <c r="AU380" s="247" t="s">
        <v>85</v>
      </c>
      <c r="AY380" s="18" t="s">
        <v>121</v>
      </c>
      <c r="BE380" s="248">
        <f>IF(N380="základní",J380,0)</f>
        <v>0</v>
      </c>
      <c r="BF380" s="248">
        <f>IF(N380="snížená",J380,0)</f>
        <v>0</v>
      </c>
      <c r="BG380" s="248">
        <f>IF(N380="zákl. přenesená",J380,0)</f>
        <v>0</v>
      </c>
      <c r="BH380" s="248">
        <f>IF(N380="sníž. přenesená",J380,0)</f>
        <v>0</v>
      </c>
      <c r="BI380" s="248">
        <f>IF(N380="nulová",J380,0)</f>
        <v>0</v>
      </c>
      <c r="BJ380" s="18" t="s">
        <v>83</v>
      </c>
      <c r="BK380" s="248">
        <f>ROUND(I380*H380,2)</f>
        <v>0</v>
      </c>
      <c r="BL380" s="18" t="s">
        <v>144</v>
      </c>
      <c r="BM380" s="247" t="s">
        <v>590</v>
      </c>
    </row>
    <row r="381" s="2" customFormat="1">
      <c r="A381" s="39"/>
      <c r="B381" s="40"/>
      <c r="C381" s="41"/>
      <c r="D381" s="249" t="s">
        <v>131</v>
      </c>
      <c r="E381" s="41"/>
      <c r="F381" s="250" t="s">
        <v>591</v>
      </c>
      <c r="G381" s="41"/>
      <c r="H381" s="41"/>
      <c r="I381" s="145"/>
      <c r="J381" s="41"/>
      <c r="K381" s="41"/>
      <c r="L381" s="45"/>
      <c r="M381" s="251"/>
      <c r="N381" s="252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131</v>
      </c>
      <c r="AU381" s="18" t="s">
        <v>85</v>
      </c>
    </row>
    <row r="382" s="13" customFormat="1">
      <c r="A382" s="13"/>
      <c r="B382" s="253"/>
      <c r="C382" s="254"/>
      <c r="D382" s="249" t="s">
        <v>159</v>
      </c>
      <c r="E382" s="255" t="s">
        <v>1</v>
      </c>
      <c r="F382" s="256" t="s">
        <v>592</v>
      </c>
      <c r="G382" s="254"/>
      <c r="H382" s="257">
        <v>6.5</v>
      </c>
      <c r="I382" s="258"/>
      <c r="J382" s="254"/>
      <c r="K382" s="254"/>
      <c r="L382" s="259"/>
      <c r="M382" s="260"/>
      <c r="N382" s="261"/>
      <c r="O382" s="261"/>
      <c r="P382" s="261"/>
      <c r="Q382" s="261"/>
      <c r="R382" s="261"/>
      <c r="S382" s="261"/>
      <c r="T382" s="26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3" t="s">
        <v>159</v>
      </c>
      <c r="AU382" s="263" t="s">
        <v>85</v>
      </c>
      <c r="AV382" s="13" t="s">
        <v>85</v>
      </c>
      <c r="AW382" s="13" t="s">
        <v>31</v>
      </c>
      <c r="AX382" s="13" t="s">
        <v>83</v>
      </c>
      <c r="AY382" s="263" t="s">
        <v>121</v>
      </c>
    </row>
    <row r="383" s="2" customFormat="1" ht="21.75" customHeight="1">
      <c r="A383" s="39"/>
      <c r="B383" s="40"/>
      <c r="C383" s="236" t="s">
        <v>593</v>
      </c>
      <c r="D383" s="236" t="s">
        <v>124</v>
      </c>
      <c r="E383" s="237" t="s">
        <v>594</v>
      </c>
      <c r="F383" s="238" t="s">
        <v>595</v>
      </c>
      <c r="G383" s="239" t="s">
        <v>187</v>
      </c>
      <c r="H383" s="240">
        <v>68.5</v>
      </c>
      <c r="I383" s="241"/>
      <c r="J383" s="242">
        <f>ROUND(I383*H383,2)</f>
        <v>0</v>
      </c>
      <c r="K383" s="238" t="s">
        <v>188</v>
      </c>
      <c r="L383" s="45"/>
      <c r="M383" s="243" t="s">
        <v>1</v>
      </c>
      <c r="N383" s="244" t="s">
        <v>40</v>
      </c>
      <c r="O383" s="92"/>
      <c r="P383" s="245">
        <f>O383*H383</f>
        <v>0</v>
      </c>
      <c r="Q383" s="245">
        <v>0</v>
      </c>
      <c r="R383" s="245">
        <f>Q383*H383</f>
        <v>0</v>
      </c>
      <c r="S383" s="245">
        <v>0</v>
      </c>
      <c r="T383" s="246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7" t="s">
        <v>144</v>
      </c>
      <c r="AT383" s="247" t="s">
        <v>124</v>
      </c>
      <c r="AU383" s="247" t="s">
        <v>85</v>
      </c>
      <c r="AY383" s="18" t="s">
        <v>121</v>
      </c>
      <c r="BE383" s="248">
        <f>IF(N383="základní",J383,0)</f>
        <v>0</v>
      </c>
      <c r="BF383" s="248">
        <f>IF(N383="snížená",J383,0)</f>
        <v>0</v>
      </c>
      <c r="BG383" s="248">
        <f>IF(N383="zákl. přenesená",J383,0)</f>
        <v>0</v>
      </c>
      <c r="BH383" s="248">
        <f>IF(N383="sníž. přenesená",J383,0)</f>
        <v>0</v>
      </c>
      <c r="BI383" s="248">
        <f>IF(N383="nulová",J383,0)</f>
        <v>0</v>
      </c>
      <c r="BJ383" s="18" t="s">
        <v>83</v>
      </c>
      <c r="BK383" s="248">
        <f>ROUND(I383*H383,2)</f>
        <v>0</v>
      </c>
      <c r="BL383" s="18" t="s">
        <v>144</v>
      </c>
      <c r="BM383" s="247" t="s">
        <v>596</v>
      </c>
    </row>
    <row r="384" s="2" customFormat="1">
      <c r="A384" s="39"/>
      <c r="B384" s="40"/>
      <c r="C384" s="41"/>
      <c r="D384" s="249" t="s">
        <v>131</v>
      </c>
      <c r="E384" s="41"/>
      <c r="F384" s="250" t="s">
        <v>597</v>
      </c>
      <c r="G384" s="41"/>
      <c r="H384" s="41"/>
      <c r="I384" s="145"/>
      <c r="J384" s="41"/>
      <c r="K384" s="41"/>
      <c r="L384" s="45"/>
      <c r="M384" s="251"/>
      <c r="N384" s="252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131</v>
      </c>
      <c r="AU384" s="18" t="s">
        <v>85</v>
      </c>
    </row>
    <row r="385" s="13" customFormat="1">
      <c r="A385" s="13"/>
      <c r="B385" s="253"/>
      <c r="C385" s="254"/>
      <c r="D385" s="249" t="s">
        <v>159</v>
      </c>
      <c r="E385" s="255" t="s">
        <v>1</v>
      </c>
      <c r="F385" s="256" t="s">
        <v>598</v>
      </c>
      <c r="G385" s="254"/>
      <c r="H385" s="257">
        <v>68.5</v>
      </c>
      <c r="I385" s="258"/>
      <c r="J385" s="254"/>
      <c r="K385" s="254"/>
      <c r="L385" s="259"/>
      <c r="M385" s="260"/>
      <c r="N385" s="261"/>
      <c r="O385" s="261"/>
      <c r="P385" s="261"/>
      <c r="Q385" s="261"/>
      <c r="R385" s="261"/>
      <c r="S385" s="261"/>
      <c r="T385" s="26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3" t="s">
        <v>159</v>
      </c>
      <c r="AU385" s="263" t="s">
        <v>85</v>
      </c>
      <c r="AV385" s="13" t="s">
        <v>85</v>
      </c>
      <c r="AW385" s="13" t="s">
        <v>31</v>
      </c>
      <c r="AX385" s="13" t="s">
        <v>83</v>
      </c>
      <c r="AY385" s="263" t="s">
        <v>121</v>
      </c>
    </row>
    <row r="386" s="2" customFormat="1" ht="16.5" customHeight="1">
      <c r="A386" s="39"/>
      <c r="B386" s="40"/>
      <c r="C386" s="300" t="s">
        <v>599</v>
      </c>
      <c r="D386" s="300" t="s">
        <v>374</v>
      </c>
      <c r="E386" s="301" t="s">
        <v>600</v>
      </c>
      <c r="F386" s="302" t="s">
        <v>452</v>
      </c>
      <c r="G386" s="303" t="s">
        <v>170</v>
      </c>
      <c r="H386" s="304">
        <v>9.3819999999999997</v>
      </c>
      <c r="I386" s="305"/>
      <c r="J386" s="306">
        <f>ROUND(I386*H386,2)</f>
        <v>0</v>
      </c>
      <c r="K386" s="302" t="s">
        <v>1</v>
      </c>
      <c r="L386" s="307"/>
      <c r="M386" s="308" t="s">
        <v>1</v>
      </c>
      <c r="N386" s="309" t="s">
        <v>40</v>
      </c>
      <c r="O386" s="92"/>
      <c r="P386" s="245">
        <f>O386*H386</f>
        <v>0</v>
      </c>
      <c r="Q386" s="245">
        <v>0</v>
      </c>
      <c r="R386" s="245">
        <f>Q386*H386</f>
        <v>0</v>
      </c>
      <c r="S386" s="245">
        <v>0</v>
      </c>
      <c r="T386" s="246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7" t="s">
        <v>161</v>
      </c>
      <c r="AT386" s="247" t="s">
        <v>374</v>
      </c>
      <c r="AU386" s="247" t="s">
        <v>85</v>
      </c>
      <c r="AY386" s="18" t="s">
        <v>121</v>
      </c>
      <c r="BE386" s="248">
        <f>IF(N386="základní",J386,0)</f>
        <v>0</v>
      </c>
      <c r="BF386" s="248">
        <f>IF(N386="snížená",J386,0)</f>
        <v>0</v>
      </c>
      <c r="BG386" s="248">
        <f>IF(N386="zákl. přenesená",J386,0)</f>
        <v>0</v>
      </c>
      <c r="BH386" s="248">
        <f>IF(N386="sníž. přenesená",J386,0)</f>
        <v>0</v>
      </c>
      <c r="BI386" s="248">
        <f>IF(N386="nulová",J386,0)</f>
        <v>0</v>
      </c>
      <c r="BJ386" s="18" t="s">
        <v>83</v>
      </c>
      <c r="BK386" s="248">
        <f>ROUND(I386*H386,2)</f>
        <v>0</v>
      </c>
      <c r="BL386" s="18" t="s">
        <v>144</v>
      </c>
      <c r="BM386" s="247" t="s">
        <v>601</v>
      </c>
    </row>
    <row r="387" s="2" customFormat="1">
      <c r="A387" s="39"/>
      <c r="B387" s="40"/>
      <c r="C387" s="41"/>
      <c r="D387" s="249" t="s">
        <v>131</v>
      </c>
      <c r="E387" s="41"/>
      <c r="F387" s="250" t="s">
        <v>452</v>
      </c>
      <c r="G387" s="41"/>
      <c r="H387" s="41"/>
      <c r="I387" s="145"/>
      <c r="J387" s="41"/>
      <c r="K387" s="41"/>
      <c r="L387" s="45"/>
      <c r="M387" s="251"/>
      <c r="N387" s="252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131</v>
      </c>
      <c r="AU387" s="18" t="s">
        <v>85</v>
      </c>
    </row>
    <row r="388" s="13" customFormat="1">
      <c r="A388" s="13"/>
      <c r="B388" s="253"/>
      <c r="C388" s="254"/>
      <c r="D388" s="249" t="s">
        <v>159</v>
      </c>
      <c r="E388" s="255" t="s">
        <v>1</v>
      </c>
      <c r="F388" s="256" t="s">
        <v>602</v>
      </c>
      <c r="G388" s="254"/>
      <c r="H388" s="257">
        <v>8.6460000000000008</v>
      </c>
      <c r="I388" s="258"/>
      <c r="J388" s="254"/>
      <c r="K388" s="254"/>
      <c r="L388" s="259"/>
      <c r="M388" s="260"/>
      <c r="N388" s="261"/>
      <c r="O388" s="261"/>
      <c r="P388" s="261"/>
      <c r="Q388" s="261"/>
      <c r="R388" s="261"/>
      <c r="S388" s="261"/>
      <c r="T388" s="26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3" t="s">
        <v>159</v>
      </c>
      <c r="AU388" s="263" t="s">
        <v>85</v>
      </c>
      <c r="AV388" s="13" t="s">
        <v>85</v>
      </c>
      <c r="AW388" s="13" t="s">
        <v>31</v>
      </c>
      <c r="AX388" s="13" t="s">
        <v>75</v>
      </c>
      <c r="AY388" s="263" t="s">
        <v>121</v>
      </c>
    </row>
    <row r="389" s="13" customFormat="1">
      <c r="A389" s="13"/>
      <c r="B389" s="253"/>
      <c r="C389" s="254"/>
      <c r="D389" s="249" t="s">
        <v>159</v>
      </c>
      <c r="E389" s="255" t="s">
        <v>1</v>
      </c>
      <c r="F389" s="256" t="s">
        <v>603</v>
      </c>
      <c r="G389" s="254"/>
      <c r="H389" s="257">
        <v>0.55000000000000004</v>
      </c>
      <c r="I389" s="258"/>
      <c r="J389" s="254"/>
      <c r="K389" s="254"/>
      <c r="L389" s="259"/>
      <c r="M389" s="260"/>
      <c r="N389" s="261"/>
      <c r="O389" s="261"/>
      <c r="P389" s="261"/>
      <c r="Q389" s="261"/>
      <c r="R389" s="261"/>
      <c r="S389" s="261"/>
      <c r="T389" s="26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3" t="s">
        <v>159</v>
      </c>
      <c r="AU389" s="263" t="s">
        <v>85</v>
      </c>
      <c r="AV389" s="13" t="s">
        <v>85</v>
      </c>
      <c r="AW389" s="13" t="s">
        <v>31</v>
      </c>
      <c r="AX389" s="13" t="s">
        <v>75</v>
      </c>
      <c r="AY389" s="263" t="s">
        <v>121</v>
      </c>
    </row>
    <row r="390" s="14" customFormat="1">
      <c r="A390" s="14"/>
      <c r="B390" s="268"/>
      <c r="C390" s="269"/>
      <c r="D390" s="249" t="s">
        <v>159</v>
      </c>
      <c r="E390" s="270" t="s">
        <v>1</v>
      </c>
      <c r="F390" s="271" t="s">
        <v>604</v>
      </c>
      <c r="G390" s="269"/>
      <c r="H390" s="270" t="s">
        <v>1</v>
      </c>
      <c r="I390" s="272"/>
      <c r="J390" s="269"/>
      <c r="K390" s="269"/>
      <c r="L390" s="273"/>
      <c r="M390" s="274"/>
      <c r="N390" s="275"/>
      <c r="O390" s="275"/>
      <c r="P390" s="275"/>
      <c r="Q390" s="275"/>
      <c r="R390" s="275"/>
      <c r="S390" s="275"/>
      <c r="T390" s="276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7" t="s">
        <v>159</v>
      </c>
      <c r="AU390" s="277" t="s">
        <v>85</v>
      </c>
      <c r="AV390" s="14" t="s">
        <v>83</v>
      </c>
      <c r="AW390" s="14" t="s">
        <v>31</v>
      </c>
      <c r="AX390" s="14" t="s">
        <v>75</v>
      </c>
      <c r="AY390" s="277" t="s">
        <v>121</v>
      </c>
    </row>
    <row r="391" s="13" customFormat="1">
      <c r="A391" s="13"/>
      <c r="B391" s="253"/>
      <c r="C391" s="254"/>
      <c r="D391" s="249" t="s">
        <v>159</v>
      </c>
      <c r="E391" s="255" t="s">
        <v>1</v>
      </c>
      <c r="F391" s="256" t="s">
        <v>605</v>
      </c>
      <c r="G391" s="254"/>
      <c r="H391" s="257">
        <v>0.086999999999999994</v>
      </c>
      <c r="I391" s="258"/>
      <c r="J391" s="254"/>
      <c r="K391" s="254"/>
      <c r="L391" s="259"/>
      <c r="M391" s="260"/>
      <c r="N391" s="261"/>
      <c r="O391" s="261"/>
      <c r="P391" s="261"/>
      <c r="Q391" s="261"/>
      <c r="R391" s="261"/>
      <c r="S391" s="261"/>
      <c r="T391" s="26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3" t="s">
        <v>159</v>
      </c>
      <c r="AU391" s="263" t="s">
        <v>85</v>
      </c>
      <c r="AV391" s="13" t="s">
        <v>85</v>
      </c>
      <c r="AW391" s="13" t="s">
        <v>31</v>
      </c>
      <c r="AX391" s="13" t="s">
        <v>75</v>
      </c>
      <c r="AY391" s="263" t="s">
        <v>121</v>
      </c>
    </row>
    <row r="392" s="13" customFormat="1">
      <c r="A392" s="13"/>
      <c r="B392" s="253"/>
      <c r="C392" s="254"/>
      <c r="D392" s="249" t="s">
        <v>159</v>
      </c>
      <c r="E392" s="255" t="s">
        <v>1</v>
      </c>
      <c r="F392" s="256" t="s">
        <v>606</v>
      </c>
      <c r="G392" s="254"/>
      <c r="H392" s="257">
        <v>0.099000000000000005</v>
      </c>
      <c r="I392" s="258"/>
      <c r="J392" s="254"/>
      <c r="K392" s="254"/>
      <c r="L392" s="259"/>
      <c r="M392" s="260"/>
      <c r="N392" s="261"/>
      <c r="O392" s="261"/>
      <c r="P392" s="261"/>
      <c r="Q392" s="261"/>
      <c r="R392" s="261"/>
      <c r="S392" s="261"/>
      <c r="T392" s="26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3" t="s">
        <v>159</v>
      </c>
      <c r="AU392" s="263" t="s">
        <v>85</v>
      </c>
      <c r="AV392" s="13" t="s">
        <v>85</v>
      </c>
      <c r="AW392" s="13" t="s">
        <v>31</v>
      </c>
      <c r="AX392" s="13" t="s">
        <v>75</v>
      </c>
      <c r="AY392" s="263" t="s">
        <v>121</v>
      </c>
    </row>
    <row r="393" s="15" customFormat="1">
      <c r="A393" s="15"/>
      <c r="B393" s="278"/>
      <c r="C393" s="279"/>
      <c r="D393" s="249" t="s">
        <v>159</v>
      </c>
      <c r="E393" s="280" t="s">
        <v>1</v>
      </c>
      <c r="F393" s="281" t="s">
        <v>204</v>
      </c>
      <c r="G393" s="279"/>
      <c r="H393" s="282">
        <v>9.3820000000000014</v>
      </c>
      <c r="I393" s="283"/>
      <c r="J393" s="279"/>
      <c r="K393" s="279"/>
      <c r="L393" s="284"/>
      <c r="M393" s="285"/>
      <c r="N393" s="286"/>
      <c r="O393" s="286"/>
      <c r="P393" s="286"/>
      <c r="Q393" s="286"/>
      <c r="R393" s="286"/>
      <c r="S393" s="286"/>
      <c r="T393" s="287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88" t="s">
        <v>159</v>
      </c>
      <c r="AU393" s="288" t="s">
        <v>85</v>
      </c>
      <c r="AV393" s="15" t="s">
        <v>144</v>
      </c>
      <c r="AW393" s="15" t="s">
        <v>31</v>
      </c>
      <c r="AX393" s="15" t="s">
        <v>83</v>
      </c>
      <c r="AY393" s="288" t="s">
        <v>121</v>
      </c>
    </row>
    <row r="394" s="12" customFormat="1" ht="22.8" customHeight="1">
      <c r="A394" s="12"/>
      <c r="B394" s="220"/>
      <c r="C394" s="221"/>
      <c r="D394" s="222" t="s">
        <v>74</v>
      </c>
      <c r="E394" s="234" t="s">
        <v>607</v>
      </c>
      <c r="F394" s="234" t="s">
        <v>608</v>
      </c>
      <c r="G394" s="221"/>
      <c r="H394" s="221"/>
      <c r="I394" s="224"/>
      <c r="J394" s="235">
        <f>BK394</f>
        <v>0</v>
      </c>
      <c r="K394" s="221"/>
      <c r="L394" s="226"/>
      <c r="M394" s="227"/>
      <c r="N394" s="228"/>
      <c r="O394" s="228"/>
      <c r="P394" s="229">
        <f>SUM(P395:P450)</f>
        <v>0</v>
      </c>
      <c r="Q394" s="228"/>
      <c r="R394" s="229">
        <f>SUM(R395:R450)</f>
        <v>0</v>
      </c>
      <c r="S394" s="228"/>
      <c r="T394" s="230">
        <f>SUM(T395:T450)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31" t="s">
        <v>83</v>
      </c>
      <c r="AT394" s="232" t="s">
        <v>74</v>
      </c>
      <c r="AU394" s="232" t="s">
        <v>83</v>
      </c>
      <c r="AY394" s="231" t="s">
        <v>121</v>
      </c>
      <c r="BK394" s="233">
        <f>SUM(BK395:BK450)</f>
        <v>0</v>
      </c>
    </row>
    <row r="395" s="2" customFormat="1" ht="21.75" customHeight="1">
      <c r="A395" s="39"/>
      <c r="B395" s="40"/>
      <c r="C395" s="236" t="s">
        <v>609</v>
      </c>
      <c r="D395" s="236" t="s">
        <v>124</v>
      </c>
      <c r="E395" s="237" t="s">
        <v>610</v>
      </c>
      <c r="F395" s="238" t="s">
        <v>611</v>
      </c>
      <c r="G395" s="239" t="s">
        <v>291</v>
      </c>
      <c r="H395" s="240">
        <v>65.200000000000003</v>
      </c>
      <c r="I395" s="241"/>
      <c r="J395" s="242">
        <f>ROUND(I395*H395,2)</f>
        <v>0</v>
      </c>
      <c r="K395" s="238" t="s">
        <v>188</v>
      </c>
      <c r="L395" s="45"/>
      <c r="M395" s="243" t="s">
        <v>1</v>
      </c>
      <c r="N395" s="244" t="s">
        <v>40</v>
      </c>
      <c r="O395" s="92"/>
      <c r="P395" s="245">
        <f>O395*H395</f>
        <v>0</v>
      </c>
      <c r="Q395" s="245">
        <v>0</v>
      </c>
      <c r="R395" s="245">
        <f>Q395*H395</f>
        <v>0</v>
      </c>
      <c r="S395" s="245">
        <v>0</v>
      </c>
      <c r="T395" s="246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7" t="s">
        <v>144</v>
      </c>
      <c r="AT395" s="247" t="s">
        <v>124</v>
      </c>
      <c r="AU395" s="247" t="s">
        <v>85</v>
      </c>
      <c r="AY395" s="18" t="s">
        <v>121</v>
      </c>
      <c r="BE395" s="248">
        <f>IF(N395="základní",J395,0)</f>
        <v>0</v>
      </c>
      <c r="BF395" s="248">
        <f>IF(N395="snížená",J395,0)</f>
        <v>0</v>
      </c>
      <c r="BG395" s="248">
        <f>IF(N395="zákl. přenesená",J395,0)</f>
        <v>0</v>
      </c>
      <c r="BH395" s="248">
        <f>IF(N395="sníž. přenesená",J395,0)</f>
        <v>0</v>
      </c>
      <c r="BI395" s="248">
        <f>IF(N395="nulová",J395,0)</f>
        <v>0</v>
      </c>
      <c r="BJ395" s="18" t="s">
        <v>83</v>
      </c>
      <c r="BK395" s="248">
        <f>ROUND(I395*H395,2)</f>
        <v>0</v>
      </c>
      <c r="BL395" s="18" t="s">
        <v>144</v>
      </c>
      <c r="BM395" s="247" t="s">
        <v>612</v>
      </c>
    </row>
    <row r="396" s="2" customFormat="1">
      <c r="A396" s="39"/>
      <c r="B396" s="40"/>
      <c r="C396" s="41"/>
      <c r="D396" s="249" t="s">
        <v>131</v>
      </c>
      <c r="E396" s="41"/>
      <c r="F396" s="250" t="s">
        <v>613</v>
      </c>
      <c r="G396" s="41"/>
      <c r="H396" s="41"/>
      <c r="I396" s="145"/>
      <c r="J396" s="41"/>
      <c r="K396" s="41"/>
      <c r="L396" s="45"/>
      <c r="M396" s="251"/>
      <c r="N396" s="252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131</v>
      </c>
      <c r="AU396" s="18" t="s">
        <v>85</v>
      </c>
    </row>
    <row r="397" s="13" customFormat="1">
      <c r="A397" s="13"/>
      <c r="B397" s="253"/>
      <c r="C397" s="254"/>
      <c r="D397" s="249" t="s">
        <v>159</v>
      </c>
      <c r="E397" s="255" t="s">
        <v>1</v>
      </c>
      <c r="F397" s="256" t="s">
        <v>614</v>
      </c>
      <c r="G397" s="254"/>
      <c r="H397" s="257">
        <v>4.4000000000000004</v>
      </c>
      <c r="I397" s="258"/>
      <c r="J397" s="254"/>
      <c r="K397" s="254"/>
      <c r="L397" s="259"/>
      <c r="M397" s="260"/>
      <c r="N397" s="261"/>
      <c r="O397" s="261"/>
      <c r="P397" s="261"/>
      <c r="Q397" s="261"/>
      <c r="R397" s="261"/>
      <c r="S397" s="261"/>
      <c r="T397" s="26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3" t="s">
        <v>159</v>
      </c>
      <c r="AU397" s="263" t="s">
        <v>85</v>
      </c>
      <c r="AV397" s="13" t="s">
        <v>85</v>
      </c>
      <c r="AW397" s="13" t="s">
        <v>31</v>
      </c>
      <c r="AX397" s="13" t="s">
        <v>75</v>
      </c>
      <c r="AY397" s="263" t="s">
        <v>121</v>
      </c>
    </row>
    <row r="398" s="13" customFormat="1">
      <c r="A398" s="13"/>
      <c r="B398" s="253"/>
      <c r="C398" s="254"/>
      <c r="D398" s="249" t="s">
        <v>159</v>
      </c>
      <c r="E398" s="255" t="s">
        <v>1</v>
      </c>
      <c r="F398" s="256" t="s">
        <v>615</v>
      </c>
      <c r="G398" s="254"/>
      <c r="H398" s="257">
        <v>57.859999999999999</v>
      </c>
      <c r="I398" s="258"/>
      <c r="J398" s="254"/>
      <c r="K398" s="254"/>
      <c r="L398" s="259"/>
      <c r="M398" s="260"/>
      <c r="N398" s="261"/>
      <c r="O398" s="261"/>
      <c r="P398" s="261"/>
      <c r="Q398" s="261"/>
      <c r="R398" s="261"/>
      <c r="S398" s="261"/>
      <c r="T398" s="26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3" t="s">
        <v>159</v>
      </c>
      <c r="AU398" s="263" t="s">
        <v>85</v>
      </c>
      <c r="AV398" s="13" t="s">
        <v>85</v>
      </c>
      <c r="AW398" s="13" t="s">
        <v>31</v>
      </c>
      <c r="AX398" s="13" t="s">
        <v>75</v>
      </c>
      <c r="AY398" s="263" t="s">
        <v>121</v>
      </c>
    </row>
    <row r="399" s="16" customFormat="1">
      <c r="A399" s="16"/>
      <c r="B399" s="289"/>
      <c r="C399" s="290"/>
      <c r="D399" s="249" t="s">
        <v>159</v>
      </c>
      <c r="E399" s="291" t="s">
        <v>1</v>
      </c>
      <c r="F399" s="292" t="s">
        <v>256</v>
      </c>
      <c r="G399" s="290"/>
      <c r="H399" s="293">
        <v>62.259999999999998</v>
      </c>
      <c r="I399" s="294"/>
      <c r="J399" s="290"/>
      <c r="K399" s="290"/>
      <c r="L399" s="295"/>
      <c r="M399" s="296"/>
      <c r="N399" s="297"/>
      <c r="O399" s="297"/>
      <c r="P399" s="297"/>
      <c r="Q399" s="297"/>
      <c r="R399" s="297"/>
      <c r="S399" s="297"/>
      <c r="T399" s="298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T399" s="299" t="s">
        <v>159</v>
      </c>
      <c r="AU399" s="299" t="s">
        <v>85</v>
      </c>
      <c r="AV399" s="16" t="s">
        <v>137</v>
      </c>
      <c r="AW399" s="16" t="s">
        <v>31</v>
      </c>
      <c r="AX399" s="16" t="s">
        <v>75</v>
      </c>
      <c r="AY399" s="299" t="s">
        <v>121</v>
      </c>
    </row>
    <row r="400" s="13" customFormat="1">
      <c r="A400" s="13"/>
      <c r="B400" s="253"/>
      <c r="C400" s="254"/>
      <c r="D400" s="249" t="s">
        <v>159</v>
      </c>
      <c r="E400" s="255" t="s">
        <v>1</v>
      </c>
      <c r="F400" s="256" t="s">
        <v>616</v>
      </c>
      <c r="G400" s="254"/>
      <c r="H400" s="257">
        <v>2.9399999999999999</v>
      </c>
      <c r="I400" s="258"/>
      <c r="J400" s="254"/>
      <c r="K400" s="254"/>
      <c r="L400" s="259"/>
      <c r="M400" s="260"/>
      <c r="N400" s="261"/>
      <c r="O400" s="261"/>
      <c r="P400" s="261"/>
      <c r="Q400" s="261"/>
      <c r="R400" s="261"/>
      <c r="S400" s="261"/>
      <c r="T400" s="26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3" t="s">
        <v>159</v>
      </c>
      <c r="AU400" s="263" t="s">
        <v>85</v>
      </c>
      <c r="AV400" s="13" t="s">
        <v>85</v>
      </c>
      <c r="AW400" s="13" t="s">
        <v>31</v>
      </c>
      <c r="AX400" s="13" t="s">
        <v>75</v>
      </c>
      <c r="AY400" s="263" t="s">
        <v>121</v>
      </c>
    </row>
    <row r="401" s="15" customFormat="1">
      <c r="A401" s="15"/>
      <c r="B401" s="278"/>
      <c r="C401" s="279"/>
      <c r="D401" s="249" t="s">
        <v>159</v>
      </c>
      <c r="E401" s="280" t="s">
        <v>1</v>
      </c>
      <c r="F401" s="281" t="s">
        <v>204</v>
      </c>
      <c r="G401" s="279"/>
      <c r="H401" s="282">
        <v>65.200000000000003</v>
      </c>
      <c r="I401" s="283"/>
      <c r="J401" s="279"/>
      <c r="K401" s="279"/>
      <c r="L401" s="284"/>
      <c r="M401" s="285"/>
      <c r="N401" s="286"/>
      <c r="O401" s="286"/>
      <c r="P401" s="286"/>
      <c r="Q401" s="286"/>
      <c r="R401" s="286"/>
      <c r="S401" s="286"/>
      <c r="T401" s="287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88" t="s">
        <v>159</v>
      </c>
      <c r="AU401" s="288" t="s">
        <v>85</v>
      </c>
      <c r="AV401" s="15" t="s">
        <v>144</v>
      </c>
      <c r="AW401" s="15" t="s">
        <v>31</v>
      </c>
      <c r="AX401" s="15" t="s">
        <v>83</v>
      </c>
      <c r="AY401" s="288" t="s">
        <v>121</v>
      </c>
    </row>
    <row r="402" s="2" customFormat="1" ht="16.5" customHeight="1">
      <c r="A402" s="39"/>
      <c r="B402" s="40"/>
      <c r="C402" s="236" t="s">
        <v>617</v>
      </c>
      <c r="D402" s="236" t="s">
        <v>124</v>
      </c>
      <c r="E402" s="237" t="s">
        <v>618</v>
      </c>
      <c r="F402" s="238" t="s">
        <v>619</v>
      </c>
      <c r="G402" s="239" t="s">
        <v>291</v>
      </c>
      <c r="H402" s="240">
        <v>752.17999999999995</v>
      </c>
      <c r="I402" s="241"/>
      <c r="J402" s="242">
        <f>ROUND(I402*H402,2)</f>
        <v>0</v>
      </c>
      <c r="K402" s="238" t="s">
        <v>188</v>
      </c>
      <c r="L402" s="45"/>
      <c r="M402" s="243" t="s">
        <v>1</v>
      </c>
      <c r="N402" s="244" t="s">
        <v>40</v>
      </c>
      <c r="O402" s="92"/>
      <c r="P402" s="245">
        <f>O402*H402</f>
        <v>0</v>
      </c>
      <c r="Q402" s="245">
        <v>0</v>
      </c>
      <c r="R402" s="245">
        <f>Q402*H402</f>
        <v>0</v>
      </c>
      <c r="S402" s="245">
        <v>0</v>
      </c>
      <c r="T402" s="246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7" t="s">
        <v>144</v>
      </c>
      <c r="AT402" s="247" t="s">
        <v>124</v>
      </c>
      <c r="AU402" s="247" t="s">
        <v>85</v>
      </c>
      <c r="AY402" s="18" t="s">
        <v>121</v>
      </c>
      <c r="BE402" s="248">
        <f>IF(N402="základní",J402,0)</f>
        <v>0</v>
      </c>
      <c r="BF402" s="248">
        <f>IF(N402="snížená",J402,0)</f>
        <v>0</v>
      </c>
      <c r="BG402" s="248">
        <f>IF(N402="zákl. přenesená",J402,0)</f>
        <v>0</v>
      </c>
      <c r="BH402" s="248">
        <f>IF(N402="sníž. přenesená",J402,0)</f>
        <v>0</v>
      </c>
      <c r="BI402" s="248">
        <f>IF(N402="nulová",J402,0)</f>
        <v>0</v>
      </c>
      <c r="BJ402" s="18" t="s">
        <v>83</v>
      </c>
      <c r="BK402" s="248">
        <f>ROUND(I402*H402,2)</f>
        <v>0</v>
      </c>
      <c r="BL402" s="18" t="s">
        <v>144</v>
      </c>
      <c r="BM402" s="247" t="s">
        <v>620</v>
      </c>
    </row>
    <row r="403" s="2" customFormat="1">
      <c r="A403" s="39"/>
      <c r="B403" s="40"/>
      <c r="C403" s="41"/>
      <c r="D403" s="249" t="s">
        <v>131</v>
      </c>
      <c r="E403" s="41"/>
      <c r="F403" s="250" t="s">
        <v>621</v>
      </c>
      <c r="G403" s="41"/>
      <c r="H403" s="41"/>
      <c r="I403" s="145"/>
      <c r="J403" s="41"/>
      <c r="K403" s="41"/>
      <c r="L403" s="45"/>
      <c r="M403" s="251"/>
      <c r="N403" s="252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131</v>
      </c>
      <c r="AU403" s="18" t="s">
        <v>85</v>
      </c>
    </row>
    <row r="404" s="14" customFormat="1">
      <c r="A404" s="14"/>
      <c r="B404" s="268"/>
      <c r="C404" s="269"/>
      <c r="D404" s="249" t="s">
        <v>159</v>
      </c>
      <c r="E404" s="270" t="s">
        <v>1</v>
      </c>
      <c r="F404" s="271" t="s">
        <v>622</v>
      </c>
      <c r="G404" s="269"/>
      <c r="H404" s="270" t="s">
        <v>1</v>
      </c>
      <c r="I404" s="272"/>
      <c r="J404" s="269"/>
      <c r="K404" s="269"/>
      <c r="L404" s="273"/>
      <c r="M404" s="274"/>
      <c r="N404" s="275"/>
      <c r="O404" s="275"/>
      <c r="P404" s="275"/>
      <c r="Q404" s="275"/>
      <c r="R404" s="275"/>
      <c r="S404" s="275"/>
      <c r="T404" s="27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7" t="s">
        <v>159</v>
      </c>
      <c r="AU404" s="277" t="s">
        <v>85</v>
      </c>
      <c r="AV404" s="14" t="s">
        <v>83</v>
      </c>
      <c r="AW404" s="14" t="s">
        <v>31</v>
      </c>
      <c r="AX404" s="14" t="s">
        <v>75</v>
      </c>
      <c r="AY404" s="277" t="s">
        <v>121</v>
      </c>
    </row>
    <row r="405" s="13" customFormat="1">
      <c r="A405" s="13"/>
      <c r="B405" s="253"/>
      <c r="C405" s="254"/>
      <c r="D405" s="249" t="s">
        <v>159</v>
      </c>
      <c r="E405" s="255" t="s">
        <v>1</v>
      </c>
      <c r="F405" s="256" t="s">
        <v>623</v>
      </c>
      <c r="G405" s="254"/>
      <c r="H405" s="257">
        <v>752.17999999999995</v>
      </c>
      <c r="I405" s="258"/>
      <c r="J405" s="254"/>
      <c r="K405" s="254"/>
      <c r="L405" s="259"/>
      <c r="M405" s="260"/>
      <c r="N405" s="261"/>
      <c r="O405" s="261"/>
      <c r="P405" s="261"/>
      <c r="Q405" s="261"/>
      <c r="R405" s="261"/>
      <c r="S405" s="261"/>
      <c r="T405" s="26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3" t="s">
        <v>159</v>
      </c>
      <c r="AU405" s="263" t="s">
        <v>85</v>
      </c>
      <c r="AV405" s="13" t="s">
        <v>85</v>
      </c>
      <c r="AW405" s="13" t="s">
        <v>31</v>
      </c>
      <c r="AX405" s="13" t="s">
        <v>83</v>
      </c>
      <c r="AY405" s="263" t="s">
        <v>121</v>
      </c>
    </row>
    <row r="406" s="2" customFormat="1" ht="16.5" customHeight="1">
      <c r="A406" s="39"/>
      <c r="B406" s="40"/>
      <c r="C406" s="236" t="s">
        <v>624</v>
      </c>
      <c r="D406" s="236" t="s">
        <v>124</v>
      </c>
      <c r="E406" s="237" t="s">
        <v>618</v>
      </c>
      <c r="F406" s="238" t="s">
        <v>619</v>
      </c>
      <c r="G406" s="239" t="s">
        <v>291</v>
      </c>
      <c r="H406" s="240">
        <v>7.3399999999999999</v>
      </c>
      <c r="I406" s="241"/>
      <c r="J406" s="242">
        <f>ROUND(I406*H406,2)</f>
        <v>0</v>
      </c>
      <c r="K406" s="238" t="s">
        <v>188</v>
      </c>
      <c r="L406" s="45"/>
      <c r="M406" s="243" t="s">
        <v>1</v>
      </c>
      <c r="N406" s="244" t="s">
        <v>40</v>
      </c>
      <c r="O406" s="92"/>
      <c r="P406" s="245">
        <f>O406*H406</f>
        <v>0</v>
      </c>
      <c r="Q406" s="245">
        <v>0</v>
      </c>
      <c r="R406" s="245">
        <f>Q406*H406</f>
        <v>0</v>
      </c>
      <c r="S406" s="245">
        <v>0</v>
      </c>
      <c r="T406" s="246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7" t="s">
        <v>144</v>
      </c>
      <c r="AT406" s="247" t="s">
        <v>124</v>
      </c>
      <c r="AU406" s="247" t="s">
        <v>85</v>
      </c>
      <c r="AY406" s="18" t="s">
        <v>121</v>
      </c>
      <c r="BE406" s="248">
        <f>IF(N406="základní",J406,0)</f>
        <v>0</v>
      </c>
      <c r="BF406" s="248">
        <f>IF(N406="snížená",J406,0)</f>
        <v>0</v>
      </c>
      <c r="BG406" s="248">
        <f>IF(N406="zákl. přenesená",J406,0)</f>
        <v>0</v>
      </c>
      <c r="BH406" s="248">
        <f>IF(N406="sníž. přenesená",J406,0)</f>
        <v>0</v>
      </c>
      <c r="BI406" s="248">
        <f>IF(N406="nulová",J406,0)</f>
        <v>0</v>
      </c>
      <c r="BJ406" s="18" t="s">
        <v>83</v>
      </c>
      <c r="BK406" s="248">
        <f>ROUND(I406*H406,2)</f>
        <v>0</v>
      </c>
      <c r="BL406" s="18" t="s">
        <v>144</v>
      </c>
      <c r="BM406" s="247" t="s">
        <v>625</v>
      </c>
    </row>
    <row r="407" s="2" customFormat="1">
      <c r="A407" s="39"/>
      <c r="B407" s="40"/>
      <c r="C407" s="41"/>
      <c r="D407" s="249" t="s">
        <v>131</v>
      </c>
      <c r="E407" s="41"/>
      <c r="F407" s="250" t="s">
        <v>621</v>
      </c>
      <c r="G407" s="41"/>
      <c r="H407" s="41"/>
      <c r="I407" s="145"/>
      <c r="J407" s="41"/>
      <c r="K407" s="41"/>
      <c r="L407" s="45"/>
      <c r="M407" s="251"/>
      <c r="N407" s="252"/>
      <c r="O407" s="92"/>
      <c r="P407" s="92"/>
      <c r="Q407" s="92"/>
      <c r="R407" s="92"/>
      <c r="S407" s="92"/>
      <c r="T407" s="93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131</v>
      </c>
      <c r="AU407" s="18" t="s">
        <v>85</v>
      </c>
    </row>
    <row r="408" s="14" customFormat="1">
      <c r="A408" s="14"/>
      <c r="B408" s="268"/>
      <c r="C408" s="269"/>
      <c r="D408" s="249" t="s">
        <v>159</v>
      </c>
      <c r="E408" s="270" t="s">
        <v>1</v>
      </c>
      <c r="F408" s="271" t="s">
        <v>626</v>
      </c>
      <c r="G408" s="269"/>
      <c r="H408" s="270" t="s">
        <v>1</v>
      </c>
      <c r="I408" s="272"/>
      <c r="J408" s="269"/>
      <c r="K408" s="269"/>
      <c r="L408" s="273"/>
      <c r="M408" s="274"/>
      <c r="N408" s="275"/>
      <c r="O408" s="275"/>
      <c r="P408" s="275"/>
      <c r="Q408" s="275"/>
      <c r="R408" s="275"/>
      <c r="S408" s="275"/>
      <c r="T408" s="27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7" t="s">
        <v>159</v>
      </c>
      <c r="AU408" s="277" t="s">
        <v>85</v>
      </c>
      <c r="AV408" s="14" t="s">
        <v>83</v>
      </c>
      <c r="AW408" s="14" t="s">
        <v>31</v>
      </c>
      <c r="AX408" s="14" t="s">
        <v>75</v>
      </c>
      <c r="AY408" s="277" t="s">
        <v>121</v>
      </c>
    </row>
    <row r="409" s="13" customFormat="1">
      <c r="A409" s="13"/>
      <c r="B409" s="253"/>
      <c r="C409" s="254"/>
      <c r="D409" s="249" t="s">
        <v>159</v>
      </c>
      <c r="E409" s="255" t="s">
        <v>1</v>
      </c>
      <c r="F409" s="256" t="s">
        <v>627</v>
      </c>
      <c r="G409" s="254"/>
      <c r="H409" s="257">
        <v>4.4000000000000004</v>
      </c>
      <c r="I409" s="258"/>
      <c r="J409" s="254"/>
      <c r="K409" s="254"/>
      <c r="L409" s="259"/>
      <c r="M409" s="260"/>
      <c r="N409" s="261"/>
      <c r="O409" s="261"/>
      <c r="P409" s="261"/>
      <c r="Q409" s="261"/>
      <c r="R409" s="261"/>
      <c r="S409" s="261"/>
      <c r="T409" s="26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3" t="s">
        <v>159</v>
      </c>
      <c r="AU409" s="263" t="s">
        <v>85</v>
      </c>
      <c r="AV409" s="13" t="s">
        <v>85</v>
      </c>
      <c r="AW409" s="13" t="s">
        <v>31</v>
      </c>
      <c r="AX409" s="13" t="s">
        <v>75</v>
      </c>
      <c r="AY409" s="263" t="s">
        <v>121</v>
      </c>
    </row>
    <row r="410" s="13" customFormat="1">
      <c r="A410" s="13"/>
      <c r="B410" s="253"/>
      <c r="C410" s="254"/>
      <c r="D410" s="249" t="s">
        <v>159</v>
      </c>
      <c r="E410" s="255" t="s">
        <v>1</v>
      </c>
      <c r="F410" s="256" t="s">
        <v>628</v>
      </c>
      <c r="G410" s="254"/>
      <c r="H410" s="257">
        <v>2.9399999999999999</v>
      </c>
      <c r="I410" s="258"/>
      <c r="J410" s="254"/>
      <c r="K410" s="254"/>
      <c r="L410" s="259"/>
      <c r="M410" s="260"/>
      <c r="N410" s="261"/>
      <c r="O410" s="261"/>
      <c r="P410" s="261"/>
      <c r="Q410" s="261"/>
      <c r="R410" s="261"/>
      <c r="S410" s="261"/>
      <c r="T410" s="26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3" t="s">
        <v>159</v>
      </c>
      <c r="AU410" s="263" t="s">
        <v>85</v>
      </c>
      <c r="AV410" s="13" t="s">
        <v>85</v>
      </c>
      <c r="AW410" s="13" t="s">
        <v>31</v>
      </c>
      <c r="AX410" s="13" t="s">
        <v>75</v>
      </c>
      <c r="AY410" s="263" t="s">
        <v>121</v>
      </c>
    </row>
    <row r="411" s="15" customFormat="1">
      <c r="A411" s="15"/>
      <c r="B411" s="278"/>
      <c r="C411" s="279"/>
      <c r="D411" s="249" t="s">
        <v>159</v>
      </c>
      <c r="E411" s="280" t="s">
        <v>1</v>
      </c>
      <c r="F411" s="281" t="s">
        <v>204</v>
      </c>
      <c r="G411" s="279"/>
      <c r="H411" s="282">
        <v>7.3399999999999999</v>
      </c>
      <c r="I411" s="283"/>
      <c r="J411" s="279"/>
      <c r="K411" s="279"/>
      <c r="L411" s="284"/>
      <c r="M411" s="285"/>
      <c r="N411" s="286"/>
      <c r="O411" s="286"/>
      <c r="P411" s="286"/>
      <c r="Q411" s="286"/>
      <c r="R411" s="286"/>
      <c r="S411" s="286"/>
      <c r="T411" s="287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88" t="s">
        <v>159</v>
      </c>
      <c r="AU411" s="288" t="s">
        <v>85</v>
      </c>
      <c r="AV411" s="15" t="s">
        <v>144</v>
      </c>
      <c r="AW411" s="15" t="s">
        <v>31</v>
      </c>
      <c r="AX411" s="15" t="s">
        <v>83</v>
      </c>
      <c r="AY411" s="288" t="s">
        <v>121</v>
      </c>
    </row>
    <row r="412" s="2" customFormat="1" ht="21.75" customHeight="1">
      <c r="A412" s="39"/>
      <c r="B412" s="40"/>
      <c r="C412" s="236" t="s">
        <v>629</v>
      </c>
      <c r="D412" s="236" t="s">
        <v>124</v>
      </c>
      <c r="E412" s="237" t="s">
        <v>630</v>
      </c>
      <c r="F412" s="238" t="s">
        <v>631</v>
      </c>
      <c r="G412" s="239" t="s">
        <v>291</v>
      </c>
      <c r="H412" s="240">
        <v>58.350000000000001</v>
      </c>
      <c r="I412" s="241"/>
      <c r="J412" s="242">
        <f>ROUND(I412*H412,2)</f>
        <v>0</v>
      </c>
      <c r="K412" s="238" t="s">
        <v>188</v>
      </c>
      <c r="L412" s="45"/>
      <c r="M412" s="243" t="s">
        <v>1</v>
      </c>
      <c r="N412" s="244" t="s">
        <v>40</v>
      </c>
      <c r="O412" s="92"/>
      <c r="P412" s="245">
        <f>O412*H412</f>
        <v>0</v>
      </c>
      <c r="Q412" s="245">
        <v>0</v>
      </c>
      <c r="R412" s="245">
        <f>Q412*H412</f>
        <v>0</v>
      </c>
      <c r="S412" s="245">
        <v>0</v>
      </c>
      <c r="T412" s="246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7" t="s">
        <v>144</v>
      </c>
      <c r="AT412" s="247" t="s">
        <v>124</v>
      </c>
      <c r="AU412" s="247" t="s">
        <v>85</v>
      </c>
      <c r="AY412" s="18" t="s">
        <v>121</v>
      </c>
      <c r="BE412" s="248">
        <f>IF(N412="základní",J412,0)</f>
        <v>0</v>
      </c>
      <c r="BF412" s="248">
        <f>IF(N412="snížená",J412,0)</f>
        <v>0</v>
      </c>
      <c r="BG412" s="248">
        <f>IF(N412="zákl. přenesená",J412,0)</f>
        <v>0</v>
      </c>
      <c r="BH412" s="248">
        <f>IF(N412="sníž. přenesená",J412,0)</f>
        <v>0</v>
      </c>
      <c r="BI412" s="248">
        <f>IF(N412="nulová",J412,0)</f>
        <v>0</v>
      </c>
      <c r="BJ412" s="18" t="s">
        <v>83</v>
      </c>
      <c r="BK412" s="248">
        <f>ROUND(I412*H412,2)</f>
        <v>0</v>
      </c>
      <c r="BL412" s="18" t="s">
        <v>144</v>
      </c>
      <c r="BM412" s="247" t="s">
        <v>632</v>
      </c>
    </row>
    <row r="413" s="2" customFormat="1">
      <c r="A413" s="39"/>
      <c r="B413" s="40"/>
      <c r="C413" s="41"/>
      <c r="D413" s="249" t="s">
        <v>131</v>
      </c>
      <c r="E413" s="41"/>
      <c r="F413" s="250" t="s">
        <v>633</v>
      </c>
      <c r="G413" s="41"/>
      <c r="H413" s="41"/>
      <c r="I413" s="145"/>
      <c r="J413" s="41"/>
      <c r="K413" s="41"/>
      <c r="L413" s="45"/>
      <c r="M413" s="251"/>
      <c r="N413" s="252"/>
      <c r="O413" s="92"/>
      <c r="P413" s="92"/>
      <c r="Q413" s="92"/>
      <c r="R413" s="92"/>
      <c r="S413" s="92"/>
      <c r="T413" s="93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131</v>
      </c>
      <c r="AU413" s="18" t="s">
        <v>85</v>
      </c>
    </row>
    <row r="414" s="13" customFormat="1">
      <c r="A414" s="13"/>
      <c r="B414" s="253"/>
      <c r="C414" s="254"/>
      <c r="D414" s="249" t="s">
        <v>159</v>
      </c>
      <c r="E414" s="255" t="s">
        <v>1</v>
      </c>
      <c r="F414" s="256" t="s">
        <v>634</v>
      </c>
      <c r="G414" s="254"/>
      <c r="H414" s="257">
        <v>6.96</v>
      </c>
      <c r="I414" s="258"/>
      <c r="J414" s="254"/>
      <c r="K414" s="254"/>
      <c r="L414" s="259"/>
      <c r="M414" s="260"/>
      <c r="N414" s="261"/>
      <c r="O414" s="261"/>
      <c r="P414" s="261"/>
      <c r="Q414" s="261"/>
      <c r="R414" s="261"/>
      <c r="S414" s="261"/>
      <c r="T414" s="26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3" t="s">
        <v>159</v>
      </c>
      <c r="AU414" s="263" t="s">
        <v>85</v>
      </c>
      <c r="AV414" s="13" t="s">
        <v>85</v>
      </c>
      <c r="AW414" s="13" t="s">
        <v>31</v>
      </c>
      <c r="AX414" s="13" t="s">
        <v>75</v>
      </c>
      <c r="AY414" s="263" t="s">
        <v>121</v>
      </c>
    </row>
    <row r="415" s="16" customFormat="1">
      <c r="A415" s="16"/>
      <c r="B415" s="289"/>
      <c r="C415" s="290"/>
      <c r="D415" s="249" t="s">
        <v>159</v>
      </c>
      <c r="E415" s="291" t="s">
        <v>1</v>
      </c>
      <c r="F415" s="292" t="s">
        <v>256</v>
      </c>
      <c r="G415" s="290"/>
      <c r="H415" s="293">
        <v>6.96</v>
      </c>
      <c r="I415" s="294"/>
      <c r="J415" s="290"/>
      <c r="K415" s="290"/>
      <c r="L415" s="295"/>
      <c r="M415" s="296"/>
      <c r="N415" s="297"/>
      <c r="O415" s="297"/>
      <c r="P415" s="297"/>
      <c r="Q415" s="297"/>
      <c r="R415" s="297"/>
      <c r="S415" s="297"/>
      <c r="T415" s="298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99" t="s">
        <v>159</v>
      </c>
      <c r="AU415" s="299" t="s">
        <v>85</v>
      </c>
      <c r="AV415" s="16" t="s">
        <v>137</v>
      </c>
      <c r="AW415" s="16" t="s">
        <v>31</v>
      </c>
      <c r="AX415" s="16" t="s">
        <v>75</v>
      </c>
      <c r="AY415" s="299" t="s">
        <v>121</v>
      </c>
    </row>
    <row r="416" s="13" customFormat="1">
      <c r="A416" s="13"/>
      <c r="B416" s="253"/>
      <c r="C416" s="254"/>
      <c r="D416" s="249" t="s">
        <v>159</v>
      </c>
      <c r="E416" s="255" t="s">
        <v>1</v>
      </c>
      <c r="F416" s="256" t="s">
        <v>635</v>
      </c>
      <c r="G416" s="254"/>
      <c r="H416" s="257">
        <v>31.75</v>
      </c>
      <c r="I416" s="258"/>
      <c r="J416" s="254"/>
      <c r="K416" s="254"/>
      <c r="L416" s="259"/>
      <c r="M416" s="260"/>
      <c r="N416" s="261"/>
      <c r="O416" s="261"/>
      <c r="P416" s="261"/>
      <c r="Q416" s="261"/>
      <c r="R416" s="261"/>
      <c r="S416" s="261"/>
      <c r="T416" s="26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3" t="s">
        <v>159</v>
      </c>
      <c r="AU416" s="263" t="s">
        <v>85</v>
      </c>
      <c r="AV416" s="13" t="s">
        <v>85</v>
      </c>
      <c r="AW416" s="13" t="s">
        <v>31</v>
      </c>
      <c r="AX416" s="13" t="s">
        <v>75</v>
      </c>
      <c r="AY416" s="263" t="s">
        <v>121</v>
      </c>
    </row>
    <row r="417" s="13" customFormat="1">
      <c r="A417" s="13"/>
      <c r="B417" s="253"/>
      <c r="C417" s="254"/>
      <c r="D417" s="249" t="s">
        <v>159</v>
      </c>
      <c r="E417" s="255" t="s">
        <v>1</v>
      </c>
      <c r="F417" s="256" t="s">
        <v>636</v>
      </c>
      <c r="G417" s="254"/>
      <c r="H417" s="257">
        <v>1.69</v>
      </c>
      <c r="I417" s="258"/>
      <c r="J417" s="254"/>
      <c r="K417" s="254"/>
      <c r="L417" s="259"/>
      <c r="M417" s="260"/>
      <c r="N417" s="261"/>
      <c r="O417" s="261"/>
      <c r="P417" s="261"/>
      <c r="Q417" s="261"/>
      <c r="R417" s="261"/>
      <c r="S417" s="261"/>
      <c r="T417" s="26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3" t="s">
        <v>159</v>
      </c>
      <c r="AU417" s="263" t="s">
        <v>85</v>
      </c>
      <c r="AV417" s="13" t="s">
        <v>85</v>
      </c>
      <c r="AW417" s="13" t="s">
        <v>31</v>
      </c>
      <c r="AX417" s="13" t="s">
        <v>75</v>
      </c>
      <c r="AY417" s="263" t="s">
        <v>121</v>
      </c>
    </row>
    <row r="418" s="13" customFormat="1">
      <c r="A418" s="13"/>
      <c r="B418" s="253"/>
      <c r="C418" s="254"/>
      <c r="D418" s="249" t="s">
        <v>159</v>
      </c>
      <c r="E418" s="255" t="s">
        <v>1</v>
      </c>
      <c r="F418" s="256" t="s">
        <v>637</v>
      </c>
      <c r="G418" s="254"/>
      <c r="H418" s="257">
        <v>3.1200000000000001</v>
      </c>
      <c r="I418" s="258"/>
      <c r="J418" s="254"/>
      <c r="K418" s="254"/>
      <c r="L418" s="259"/>
      <c r="M418" s="260"/>
      <c r="N418" s="261"/>
      <c r="O418" s="261"/>
      <c r="P418" s="261"/>
      <c r="Q418" s="261"/>
      <c r="R418" s="261"/>
      <c r="S418" s="261"/>
      <c r="T418" s="26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3" t="s">
        <v>159</v>
      </c>
      <c r="AU418" s="263" t="s">
        <v>85</v>
      </c>
      <c r="AV418" s="13" t="s">
        <v>85</v>
      </c>
      <c r="AW418" s="13" t="s">
        <v>31</v>
      </c>
      <c r="AX418" s="13" t="s">
        <v>75</v>
      </c>
      <c r="AY418" s="263" t="s">
        <v>121</v>
      </c>
    </row>
    <row r="419" s="13" customFormat="1">
      <c r="A419" s="13"/>
      <c r="B419" s="253"/>
      <c r="C419" s="254"/>
      <c r="D419" s="249" t="s">
        <v>159</v>
      </c>
      <c r="E419" s="255" t="s">
        <v>1</v>
      </c>
      <c r="F419" s="256" t="s">
        <v>638</v>
      </c>
      <c r="G419" s="254"/>
      <c r="H419" s="257">
        <v>1.7</v>
      </c>
      <c r="I419" s="258"/>
      <c r="J419" s="254"/>
      <c r="K419" s="254"/>
      <c r="L419" s="259"/>
      <c r="M419" s="260"/>
      <c r="N419" s="261"/>
      <c r="O419" s="261"/>
      <c r="P419" s="261"/>
      <c r="Q419" s="261"/>
      <c r="R419" s="261"/>
      <c r="S419" s="261"/>
      <c r="T419" s="26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3" t="s">
        <v>159</v>
      </c>
      <c r="AU419" s="263" t="s">
        <v>85</v>
      </c>
      <c r="AV419" s="13" t="s">
        <v>85</v>
      </c>
      <c r="AW419" s="13" t="s">
        <v>31</v>
      </c>
      <c r="AX419" s="13" t="s">
        <v>75</v>
      </c>
      <c r="AY419" s="263" t="s">
        <v>121</v>
      </c>
    </row>
    <row r="420" s="16" customFormat="1">
      <c r="A420" s="16"/>
      <c r="B420" s="289"/>
      <c r="C420" s="290"/>
      <c r="D420" s="249" t="s">
        <v>159</v>
      </c>
      <c r="E420" s="291" t="s">
        <v>1</v>
      </c>
      <c r="F420" s="292" t="s">
        <v>256</v>
      </c>
      <c r="G420" s="290"/>
      <c r="H420" s="293">
        <v>38.259999999999998</v>
      </c>
      <c r="I420" s="294"/>
      <c r="J420" s="290"/>
      <c r="K420" s="290"/>
      <c r="L420" s="295"/>
      <c r="M420" s="296"/>
      <c r="N420" s="297"/>
      <c r="O420" s="297"/>
      <c r="P420" s="297"/>
      <c r="Q420" s="297"/>
      <c r="R420" s="297"/>
      <c r="S420" s="297"/>
      <c r="T420" s="298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T420" s="299" t="s">
        <v>159</v>
      </c>
      <c r="AU420" s="299" t="s">
        <v>85</v>
      </c>
      <c r="AV420" s="16" t="s">
        <v>137</v>
      </c>
      <c r="AW420" s="16" t="s">
        <v>31</v>
      </c>
      <c r="AX420" s="16" t="s">
        <v>75</v>
      </c>
      <c r="AY420" s="299" t="s">
        <v>121</v>
      </c>
    </row>
    <row r="421" s="13" customFormat="1">
      <c r="A421" s="13"/>
      <c r="B421" s="253"/>
      <c r="C421" s="254"/>
      <c r="D421" s="249" t="s">
        <v>159</v>
      </c>
      <c r="E421" s="255" t="s">
        <v>1</v>
      </c>
      <c r="F421" s="256" t="s">
        <v>639</v>
      </c>
      <c r="G421" s="254"/>
      <c r="H421" s="257">
        <v>1.3500000000000001</v>
      </c>
      <c r="I421" s="258"/>
      <c r="J421" s="254"/>
      <c r="K421" s="254"/>
      <c r="L421" s="259"/>
      <c r="M421" s="260"/>
      <c r="N421" s="261"/>
      <c r="O421" s="261"/>
      <c r="P421" s="261"/>
      <c r="Q421" s="261"/>
      <c r="R421" s="261"/>
      <c r="S421" s="261"/>
      <c r="T421" s="26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3" t="s">
        <v>159</v>
      </c>
      <c r="AU421" s="263" t="s">
        <v>85</v>
      </c>
      <c r="AV421" s="13" t="s">
        <v>85</v>
      </c>
      <c r="AW421" s="13" t="s">
        <v>31</v>
      </c>
      <c r="AX421" s="13" t="s">
        <v>75</v>
      </c>
      <c r="AY421" s="263" t="s">
        <v>121</v>
      </c>
    </row>
    <row r="422" s="13" customFormat="1">
      <c r="A422" s="13"/>
      <c r="B422" s="253"/>
      <c r="C422" s="254"/>
      <c r="D422" s="249" t="s">
        <v>159</v>
      </c>
      <c r="E422" s="255" t="s">
        <v>1</v>
      </c>
      <c r="F422" s="256" t="s">
        <v>640</v>
      </c>
      <c r="G422" s="254"/>
      <c r="H422" s="257">
        <v>11.779999999999999</v>
      </c>
      <c r="I422" s="258"/>
      <c r="J422" s="254"/>
      <c r="K422" s="254"/>
      <c r="L422" s="259"/>
      <c r="M422" s="260"/>
      <c r="N422" s="261"/>
      <c r="O422" s="261"/>
      <c r="P422" s="261"/>
      <c r="Q422" s="261"/>
      <c r="R422" s="261"/>
      <c r="S422" s="261"/>
      <c r="T422" s="26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3" t="s">
        <v>159</v>
      </c>
      <c r="AU422" s="263" t="s">
        <v>85</v>
      </c>
      <c r="AV422" s="13" t="s">
        <v>85</v>
      </c>
      <c r="AW422" s="13" t="s">
        <v>31</v>
      </c>
      <c r="AX422" s="13" t="s">
        <v>75</v>
      </c>
      <c r="AY422" s="263" t="s">
        <v>121</v>
      </c>
    </row>
    <row r="423" s="16" customFormat="1">
      <c r="A423" s="16"/>
      <c r="B423" s="289"/>
      <c r="C423" s="290"/>
      <c r="D423" s="249" t="s">
        <v>159</v>
      </c>
      <c r="E423" s="291" t="s">
        <v>1</v>
      </c>
      <c r="F423" s="292" t="s">
        <v>256</v>
      </c>
      <c r="G423" s="290"/>
      <c r="H423" s="293">
        <v>13.129999999999999</v>
      </c>
      <c r="I423" s="294"/>
      <c r="J423" s="290"/>
      <c r="K423" s="290"/>
      <c r="L423" s="295"/>
      <c r="M423" s="296"/>
      <c r="N423" s="297"/>
      <c r="O423" s="297"/>
      <c r="P423" s="297"/>
      <c r="Q423" s="297"/>
      <c r="R423" s="297"/>
      <c r="S423" s="297"/>
      <c r="T423" s="298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T423" s="299" t="s">
        <v>159</v>
      </c>
      <c r="AU423" s="299" t="s">
        <v>85</v>
      </c>
      <c r="AV423" s="16" t="s">
        <v>137</v>
      </c>
      <c r="AW423" s="16" t="s">
        <v>31</v>
      </c>
      <c r="AX423" s="16" t="s">
        <v>75</v>
      </c>
      <c r="AY423" s="299" t="s">
        <v>121</v>
      </c>
    </row>
    <row r="424" s="15" customFormat="1">
      <c r="A424" s="15"/>
      <c r="B424" s="278"/>
      <c r="C424" s="279"/>
      <c r="D424" s="249" t="s">
        <v>159</v>
      </c>
      <c r="E424" s="280" t="s">
        <v>1</v>
      </c>
      <c r="F424" s="281" t="s">
        <v>204</v>
      </c>
      <c r="G424" s="279"/>
      <c r="H424" s="282">
        <v>58.350000000000001</v>
      </c>
      <c r="I424" s="283"/>
      <c r="J424" s="279"/>
      <c r="K424" s="279"/>
      <c r="L424" s="284"/>
      <c r="M424" s="285"/>
      <c r="N424" s="286"/>
      <c r="O424" s="286"/>
      <c r="P424" s="286"/>
      <c r="Q424" s="286"/>
      <c r="R424" s="286"/>
      <c r="S424" s="286"/>
      <c r="T424" s="287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88" t="s">
        <v>159</v>
      </c>
      <c r="AU424" s="288" t="s">
        <v>85</v>
      </c>
      <c r="AV424" s="15" t="s">
        <v>144</v>
      </c>
      <c r="AW424" s="15" t="s">
        <v>31</v>
      </c>
      <c r="AX424" s="15" t="s">
        <v>83</v>
      </c>
      <c r="AY424" s="288" t="s">
        <v>121</v>
      </c>
    </row>
    <row r="425" s="2" customFormat="1" ht="21.75" customHeight="1">
      <c r="A425" s="39"/>
      <c r="B425" s="40"/>
      <c r="C425" s="236" t="s">
        <v>641</v>
      </c>
      <c r="D425" s="236" t="s">
        <v>124</v>
      </c>
      <c r="E425" s="237" t="s">
        <v>642</v>
      </c>
      <c r="F425" s="238" t="s">
        <v>643</v>
      </c>
      <c r="G425" s="239" t="s">
        <v>291</v>
      </c>
      <c r="H425" s="240">
        <v>261.17000000000002</v>
      </c>
      <c r="I425" s="241"/>
      <c r="J425" s="242">
        <f>ROUND(I425*H425,2)</f>
        <v>0</v>
      </c>
      <c r="K425" s="238" t="s">
        <v>188</v>
      </c>
      <c r="L425" s="45"/>
      <c r="M425" s="243" t="s">
        <v>1</v>
      </c>
      <c r="N425" s="244" t="s">
        <v>40</v>
      </c>
      <c r="O425" s="92"/>
      <c r="P425" s="245">
        <f>O425*H425</f>
        <v>0</v>
      </c>
      <c r="Q425" s="245">
        <v>0</v>
      </c>
      <c r="R425" s="245">
        <f>Q425*H425</f>
        <v>0</v>
      </c>
      <c r="S425" s="245">
        <v>0</v>
      </c>
      <c r="T425" s="246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7" t="s">
        <v>144</v>
      </c>
      <c r="AT425" s="247" t="s">
        <v>124</v>
      </c>
      <c r="AU425" s="247" t="s">
        <v>85</v>
      </c>
      <c r="AY425" s="18" t="s">
        <v>121</v>
      </c>
      <c r="BE425" s="248">
        <f>IF(N425="základní",J425,0)</f>
        <v>0</v>
      </c>
      <c r="BF425" s="248">
        <f>IF(N425="snížená",J425,0)</f>
        <v>0</v>
      </c>
      <c r="BG425" s="248">
        <f>IF(N425="zákl. přenesená",J425,0)</f>
        <v>0</v>
      </c>
      <c r="BH425" s="248">
        <f>IF(N425="sníž. přenesená",J425,0)</f>
        <v>0</v>
      </c>
      <c r="BI425" s="248">
        <f>IF(N425="nulová",J425,0)</f>
        <v>0</v>
      </c>
      <c r="BJ425" s="18" t="s">
        <v>83</v>
      </c>
      <c r="BK425" s="248">
        <f>ROUND(I425*H425,2)</f>
        <v>0</v>
      </c>
      <c r="BL425" s="18" t="s">
        <v>144</v>
      </c>
      <c r="BM425" s="247" t="s">
        <v>644</v>
      </c>
    </row>
    <row r="426" s="2" customFormat="1">
      <c r="A426" s="39"/>
      <c r="B426" s="40"/>
      <c r="C426" s="41"/>
      <c r="D426" s="249" t="s">
        <v>131</v>
      </c>
      <c r="E426" s="41"/>
      <c r="F426" s="250" t="s">
        <v>645</v>
      </c>
      <c r="G426" s="41"/>
      <c r="H426" s="41"/>
      <c r="I426" s="145"/>
      <c r="J426" s="41"/>
      <c r="K426" s="41"/>
      <c r="L426" s="45"/>
      <c r="M426" s="251"/>
      <c r="N426" s="252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131</v>
      </c>
      <c r="AU426" s="18" t="s">
        <v>85</v>
      </c>
    </row>
    <row r="427" s="14" customFormat="1">
      <c r="A427" s="14"/>
      <c r="B427" s="268"/>
      <c r="C427" s="269"/>
      <c r="D427" s="249" t="s">
        <v>159</v>
      </c>
      <c r="E427" s="270" t="s">
        <v>1</v>
      </c>
      <c r="F427" s="271" t="s">
        <v>622</v>
      </c>
      <c r="G427" s="269"/>
      <c r="H427" s="270" t="s">
        <v>1</v>
      </c>
      <c r="I427" s="272"/>
      <c r="J427" s="269"/>
      <c r="K427" s="269"/>
      <c r="L427" s="273"/>
      <c r="M427" s="274"/>
      <c r="N427" s="275"/>
      <c r="O427" s="275"/>
      <c r="P427" s="275"/>
      <c r="Q427" s="275"/>
      <c r="R427" s="275"/>
      <c r="S427" s="275"/>
      <c r="T427" s="276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7" t="s">
        <v>159</v>
      </c>
      <c r="AU427" s="277" t="s">
        <v>85</v>
      </c>
      <c r="AV427" s="14" t="s">
        <v>83</v>
      </c>
      <c r="AW427" s="14" t="s">
        <v>31</v>
      </c>
      <c r="AX427" s="14" t="s">
        <v>75</v>
      </c>
      <c r="AY427" s="277" t="s">
        <v>121</v>
      </c>
    </row>
    <row r="428" s="13" customFormat="1">
      <c r="A428" s="13"/>
      <c r="B428" s="253"/>
      <c r="C428" s="254"/>
      <c r="D428" s="249" t="s">
        <v>159</v>
      </c>
      <c r="E428" s="255" t="s">
        <v>1</v>
      </c>
      <c r="F428" s="256" t="s">
        <v>646</v>
      </c>
      <c r="G428" s="254"/>
      <c r="H428" s="257">
        <v>90.480000000000004</v>
      </c>
      <c r="I428" s="258"/>
      <c r="J428" s="254"/>
      <c r="K428" s="254"/>
      <c r="L428" s="259"/>
      <c r="M428" s="260"/>
      <c r="N428" s="261"/>
      <c r="O428" s="261"/>
      <c r="P428" s="261"/>
      <c r="Q428" s="261"/>
      <c r="R428" s="261"/>
      <c r="S428" s="261"/>
      <c r="T428" s="26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3" t="s">
        <v>159</v>
      </c>
      <c r="AU428" s="263" t="s">
        <v>85</v>
      </c>
      <c r="AV428" s="13" t="s">
        <v>85</v>
      </c>
      <c r="AW428" s="13" t="s">
        <v>31</v>
      </c>
      <c r="AX428" s="13" t="s">
        <v>75</v>
      </c>
      <c r="AY428" s="263" t="s">
        <v>121</v>
      </c>
    </row>
    <row r="429" s="13" customFormat="1">
      <c r="A429" s="13"/>
      <c r="B429" s="253"/>
      <c r="C429" s="254"/>
      <c r="D429" s="249" t="s">
        <v>159</v>
      </c>
      <c r="E429" s="255" t="s">
        <v>1</v>
      </c>
      <c r="F429" s="256" t="s">
        <v>647</v>
      </c>
      <c r="G429" s="254"/>
      <c r="H429" s="257">
        <v>170.69</v>
      </c>
      <c r="I429" s="258"/>
      <c r="J429" s="254"/>
      <c r="K429" s="254"/>
      <c r="L429" s="259"/>
      <c r="M429" s="260"/>
      <c r="N429" s="261"/>
      <c r="O429" s="261"/>
      <c r="P429" s="261"/>
      <c r="Q429" s="261"/>
      <c r="R429" s="261"/>
      <c r="S429" s="261"/>
      <c r="T429" s="26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3" t="s">
        <v>159</v>
      </c>
      <c r="AU429" s="263" t="s">
        <v>85</v>
      </c>
      <c r="AV429" s="13" t="s">
        <v>85</v>
      </c>
      <c r="AW429" s="13" t="s">
        <v>31</v>
      </c>
      <c r="AX429" s="13" t="s">
        <v>75</v>
      </c>
      <c r="AY429" s="263" t="s">
        <v>121</v>
      </c>
    </row>
    <row r="430" s="15" customFormat="1">
      <c r="A430" s="15"/>
      <c r="B430" s="278"/>
      <c r="C430" s="279"/>
      <c r="D430" s="249" t="s">
        <v>159</v>
      </c>
      <c r="E430" s="280" t="s">
        <v>1</v>
      </c>
      <c r="F430" s="281" t="s">
        <v>204</v>
      </c>
      <c r="G430" s="279"/>
      <c r="H430" s="282">
        <v>261.17000000000002</v>
      </c>
      <c r="I430" s="283"/>
      <c r="J430" s="279"/>
      <c r="K430" s="279"/>
      <c r="L430" s="284"/>
      <c r="M430" s="285"/>
      <c r="N430" s="286"/>
      <c r="O430" s="286"/>
      <c r="P430" s="286"/>
      <c r="Q430" s="286"/>
      <c r="R430" s="286"/>
      <c r="S430" s="286"/>
      <c r="T430" s="287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88" t="s">
        <v>159</v>
      </c>
      <c r="AU430" s="288" t="s">
        <v>85</v>
      </c>
      <c r="AV430" s="15" t="s">
        <v>144</v>
      </c>
      <c r="AW430" s="15" t="s">
        <v>31</v>
      </c>
      <c r="AX430" s="15" t="s">
        <v>83</v>
      </c>
      <c r="AY430" s="288" t="s">
        <v>121</v>
      </c>
    </row>
    <row r="431" s="2" customFormat="1" ht="21.75" customHeight="1">
      <c r="A431" s="39"/>
      <c r="B431" s="40"/>
      <c r="C431" s="236" t="s">
        <v>648</v>
      </c>
      <c r="D431" s="236" t="s">
        <v>124</v>
      </c>
      <c r="E431" s="237" t="s">
        <v>642</v>
      </c>
      <c r="F431" s="238" t="s">
        <v>643</v>
      </c>
      <c r="G431" s="239" t="s">
        <v>291</v>
      </c>
      <c r="H431" s="240">
        <v>38.258000000000003</v>
      </c>
      <c r="I431" s="241"/>
      <c r="J431" s="242">
        <f>ROUND(I431*H431,2)</f>
        <v>0</v>
      </c>
      <c r="K431" s="238" t="s">
        <v>188</v>
      </c>
      <c r="L431" s="45"/>
      <c r="M431" s="243" t="s">
        <v>1</v>
      </c>
      <c r="N431" s="244" t="s">
        <v>40</v>
      </c>
      <c r="O431" s="92"/>
      <c r="P431" s="245">
        <f>O431*H431</f>
        <v>0</v>
      </c>
      <c r="Q431" s="245">
        <v>0</v>
      </c>
      <c r="R431" s="245">
        <f>Q431*H431</f>
        <v>0</v>
      </c>
      <c r="S431" s="245">
        <v>0</v>
      </c>
      <c r="T431" s="246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7" t="s">
        <v>144</v>
      </c>
      <c r="AT431" s="247" t="s">
        <v>124</v>
      </c>
      <c r="AU431" s="247" t="s">
        <v>85</v>
      </c>
      <c r="AY431" s="18" t="s">
        <v>121</v>
      </c>
      <c r="BE431" s="248">
        <f>IF(N431="základní",J431,0)</f>
        <v>0</v>
      </c>
      <c r="BF431" s="248">
        <f>IF(N431="snížená",J431,0)</f>
        <v>0</v>
      </c>
      <c r="BG431" s="248">
        <f>IF(N431="zákl. přenesená",J431,0)</f>
        <v>0</v>
      </c>
      <c r="BH431" s="248">
        <f>IF(N431="sníž. přenesená",J431,0)</f>
        <v>0</v>
      </c>
      <c r="BI431" s="248">
        <f>IF(N431="nulová",J431,0)</f>
        <v>0</v>
      </c>
      <c r="BJ431" s="18" t="s">
        <v>83</v>
      </c>
      <c r="BK431" s="248">
        <f>ROUND(I431*H431,2)</f>
        <v>0</v>
      </c>
      <c r="BL431" s="18" t="s">
        <v>144</v>
      </c>
      <c r="BM431" s="247" t="s">
        <v>649</v>
      </c>
    </row>
    <row r="432" s="2" customFormat="1">
      <c r="A432" s="39"/>
      <c r="B432" s="40"/>
      <c r="C432" s="41"/>
      <c r="D432" s="249" t="s">
        <v>131</v>
      </c>
      <c r="E432" s="41"/>
      <c r="F432" s="250" t="s">
        <v>645</v>
      </c>
      <c r="G432" s="41"/>
      <c r="H432" s="41"/>
      <c r="I432" s="145"/>
      <c r="J432" s="41"/>
      <c r="K432" s="41"/>
      <c r="L432" s="45"/>
      <c r="M432" s="251"/>
      <c r="N432" s="252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131</v>
      </c>
      <c r="AU432" s="18" t="s">
        <v>85</v>
      </c>
    </row>
    <row r="433" s="14" customFormat="1">
      <c r="A433" s="14"/>
      <c r="B433" s="268"/>
      <c r="C433" s="269"/>
      <c r="D433" s="249" t="s">
        <v>159</v>
      </c>
      <c r="E433" s="270" t="s">
        <v>1</v>
      </c>
      <c r="F433" s="271" t="s">
        <v>650</v>
      </c>
      <c r="G433" s="269"/>
      <c r="H433" s="270" t="s">
        <v>1</v>
      </c>
      <c r="I433" s="272"/>
      <c r="J433" s="269"/>
      <c r="K433" s="269"/>
      <c r="L433" s="273"/>
      <c r="M433" s="274"/>
      <c r="N433" s="275"/>
      <c r="O433" s="275"/>
      <c r="P433" s="275"/>
      <c r="Q433" s="275"/>
      <c r="R433" s="275"/>
      <c r="S433" s="275"/>
      <c r="T433" s="27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7" t="s">
        <v>159</v>
      </c>
      <c r="AU433" s="277" t="s">
        <v>85</v>
      </c>
      <c r="AV433" s="14" t="s">
        <v>83</v>
      </c>
      <c r="AW433" s="14" t="s">
        <v>31</v>
      </c>
      <c r="AX433" s="14" t="s">
        <v>75</v>
      </c>
      <c r="AY433" s="277" t="s">
        <v>121</v>
      </c>
    </row>
    <row r="434" s="13" customFormat="1">
      <c r="A434" s="13"/>
      <c r="B434" s="253"/>
      <c r="C434" s="254"/>
      <c r="D434" s="249" t="s">
        <v>159</v>
      </c>
      <c r="E434" s="255" t="s">
        <v>1</v>
      </c>
      <c r="F434" s="256" t="s">
        <v>635</v>
      </c>
      <c r="G434" s="254"/>
      <c r="H434" s="257">
        <v>31.75</v>
      </c>
      <c r="I434" s="258"/>
      <c r="J434" s="254"/>
      <c r="K434" s="254"/>
      <c r="L434" s="259"/>
      <c r="M434" s="260"/>
      <c r="N434" s="261"/>
      <c r="O434" s="261"/>
      <c r="P434" s="261"/>
      <c r="Q434" s="261"/>
      <c r="R434" s="261"/>
      <c r="S434" s="261"/>
      <c r="T434" s="26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3" t="s">
        <v>159</v>
      </c>
      <c r="AU434" s="263" t="s">
        <v>85</v>
      </c>
      <c r="AV434" s="13" t="s">
        <v>85</v>
      </c>
      <c r="AW434" s="13" t="s">
        <v>31</v>
      </c>
      <c r="AX434" s="13" t="s">
        <v>75</v>
      </c>
      <c r="AY434" s="263" t="s">
        <v>121</v>
      </c>
    </row>
    <row r="435" s="13" customFormat="1">
      <c r="A435" s="13"/>
      <c r="B435" s="253"/>
      <c r="C435" s="254"/>
      <c r="D435" s="249" t="s">
        <v>159</v>
      </c>
      <c r="E435" s="255" t="s">
        <v>1</v>
      </c>
      <c r="F435" s="256" t="s">
        <v>651</v>
      </c>
      <c r="G435" s="254"/>
      <c r="H435" s="257">
        <v>1.69</v>
      </c>
      <c r="I435" s="258"/>
      <c r="J435" s="254"/>
      <c r="K435" s="254"/>
      <c r="L435" s="259"/>
      <c r="M435" s="260"/>
      <c r="N435" s="261"/>
      <c r="O435" s="261"/>
      <c r="P435" s="261"/>
      <c r="Q435" s="261"/>
      <c r="R435" s="261"/>
      <c r="S435" s="261"/>
      <c r="T435" s="26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3" t="s">
        <v>159</v>
      </c>
      <c r="AU435" s="263" t="s">
        <v>85</v>
      </c>
      <c r="AV435" s="13" t="s">
        <v>85</v>
      </c>
      <c r="AW435" s="13" t="s">
        <v>31</v>
      </c>
      <c r="AX435" s="13" t="s">
        <v>75</v>
      </c>
      <c r="AY435" s="263" t="s">
        <v>121</v>
      </c>
    </row>
    <row r="436" s="13" customFormat="1">
      <c r="A436" s="13"/>
      <c r="B436" s="253"/>
      <c r="C436" s="254"/>
      <c r="D436" s="249" t="s">
        <v>159</v>
      </c>
      <c r="E436" s="255" t="s">
        <v>1</v>
      </c>
      <c r="F436" s="256" t="s">
        <v>652</v>
      </c>
      <c r="G436" s="254"/>
      <c r="H436" s="257">
        <v>3.1179999999999999</v>
      </c>
      <c r="I436" s="258"/>
      <c r="J436" s="254"/>
      <c r="K436" s="254"/>
      <c r="L436" s="259"/>
      <c r="M436" s="260"/>
      <c r="N436" s="261"/>
      <c r="O436" s="261"/>
      <c r="P436" s="261"/>
      <c r="Q436" s="261"/>
      <c r="R436" s="261"/>
      <c r="S436" s="261"/>
      <c r="T436" s="26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3" t="s">
        <v>159</v>
      </c>
      <c r="AU436" s="263" t="s">
        <v>85</v>
      </c>
      <c r="AV436" s="13" t="s">
        <v>85</v>
      </c>
      <c r="AW436" s="13" t="s">
        <v>31</v>
      </c>
      <c r="AX436" s="13" t="s">
        <v>75</v>
      </c>
      <c r="AY436" s="263" t="s">
        <v>121</v>
      </c>
    </row>
    <row r="437" s="13" customFormat="1">
      <c r="A437" s="13"/>
      <c r="B437" s="253"/>
      <c r="C437" s="254"/>
      <c r="D437" s="249" t="s">
        <v>159</v>
      </c>
      <c r="E437" s="255" t="s">
        <v>1</v>
      </c>
      <c r="F437" s="256" t="s">
        <v>653</v>
      </c>
      <c r="G437" s="254"/>
      <c r="H437" s="257">
        <v>1.7</v>
      </c>
      <c r="I437" s="258"/>
      <c r="J437" s="254"/>
      <c r="K437" s="254"/>
      <c r="L437" s="259"/>
      <c r="M437" s="260"/>
      <c r="N437" s="261"/>
      <c r="O437" s="261"/>
      <c r="P437" s="261"/>
      <c r="Q437" s="261"/>
      <c r="R437" s="261"/>
      <c r="S437" s="261"/>
      <c r="T437" s="26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3" t="s">
        <v>159</v>
      </c>
      <c r="AU437" s="263" t="s">
        <v>85</v>
      </c>
      <c r="AV437" s="13" t="s">
        <v>85</v>
      </c>
      <c r="AW437" s="13" t="s">
        <v>31</v>
      </c>
      <c r="AX437" s="13" t="s">
        <v>75</v>
      </c>
      <c r="AY437" s="263" t="s">
        <v>121</v>
      </c>
    </row>
    <row r="438" s="15" customFormat="1">
      <c r="A438" s="15"/>
      <c r="B438" s="278"/>
      <c r="C438" s="279"/>
      <c r="D438" s="249" t="s">
        <v>159</v>
      </c>
      <c r="E438" s="280" t="s">
        <v>1</v>
      </c>
      <c r="F438" s="281" t="s">
        <v>204</v>
      </c>
      <c r="G438" s="279"/>
      <c r="H438" s="282">
        <v>38.258000000000003</v>
      </c>
      <c r="I438" s="283"/>
      <c r="J438" s="279"/>
      <c r="K438" s="279"/>
      <c r="L438" s="284"/>
      <c r="M438" s="285"/>
      <c r="N438" s="286"/>
      <c r="O438" s="286"/>
      <c r="P438" s="286"/>
      <c r="Q438" s="286"/>
      <c r="R438" s="286"/>
      <c r="S438" s="286"/>
      <c r="T438" s="287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88" t="s">
        <v>159</v>
      </c>
      <c r="AU438" s="288" t="s">
        <v>85</v>
      </c>
      <c r="AV438" s="15" t="s">
        <v>144</v>
      </c>
      <c r="AW438" s="15" t="s">
        <v>31</v>
      </c>
      <c r="AX438" s="15" t="s">
        <v>83</v>
      </c>
      <c r="AY438" s="288" t="s">
        <v>121</v>
      </c>
    </row>
    <row r="439" s="2" customFormat="1" ht="21.75" customHeight="1">
      <c r="A439" s="39"/>
      <c r="B439" s="40"/>
      <c r="C439" s="236" t="s">
        <v>654</v>
      </c>
      <c r="D439" s="236" t="s">
        <v>124</v>
      </c>
      <c r="E439" s="237" t="s">
        <v>655</v>
      </c>
      <c r="F439" s="238" t="s">
        <v>656</v>
      </c>
      <c r="G439" s="239" t="s">
        <v>291</v>
      </c>
      <c r="H439" s="240">
        <v>65.200000000000003</v>
      </c>
      <c r="I439" s="241"/>
      <c r="J439" s="242">
        <f>ROUND(I439*H439,2)</f>
        <v>0</v>
      </c>
      <c r="K439" s="238" t="s">
        <v>188</v>
      </c>
      <c r="L439" s="45"/>
      <c r="M439" s="243" t="s">
        <v>1</v>
      </c>
      <c r="N439" s="244" t="s">
        <v>40</v>
      </c>
      <c r="O439" s="92"/>
      <c r="P439" s="245">
        <f>O439*H439</f>
        <v>0</v>
      </c>
      <c r="Q439" s="245">
        <v>0</v>
      </c>
      <c r="R439" s="245">
        <f>Q439*H439</f>
        <v>0</v>
      </c>
      <c r="S439" s="245">
        <v>0</v>
      </c>
      <c r="T439" s="246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7" t="s">
        <v>144</v>
      </c>
      <c r="AT439" s="247" t="s">
        <v>124</v>
      </c>
      <c r="AU439" s="247" t="s">
        <v>85</v>
      </c>
      <c r="AY439" s="18" t="s">
        <v>121</v>
      </c>
      <c r="BE439" s="248">
        <f>IF(N439="základní",J439,0)</f>
        <v>0</v>
      </c>
      <c r="BF439" s="248">
        <f>IF(N439="snížená",J439,0)</f>
        <v>0</v>
      </c>
      <c r="BG439" s="248">
        <f>IF(N439="zákl. přenesená",J439,0)</f>
        <v>0</v>
      </c>
      <c r="BH439" s="248">
        <f>IF(N439="sníž. přenesená",J439,0)</f>
        <v>0</v>
      </c>
      <c r="BI439" s="248">
        <f>IF(N439="nulová",J439,0)</f>
        <v>0</v>
      </c>
      <c r="BJ439" s="18" t="s">
        <v>83</v>
      </c>
      <c r="BK439" s="248">
        <f>ROUND(I439*H439,2)</f>
        <v>0</v>
      </c>
      <c r="BL439" s="18" t="s">
        <v>144</v>
      </c>
      <c r="BM439" s="247" t="s">
        <v>657</v>
      </c>
    </row>
    <row r="440" s="2" customFormat="1">
      <c r="A440" s="39"/>
      <c r="B440" s="40"/>
      <c r="C440" s="41"/>
      <c r="D440" s="249" t="s">
        <v>131</v>
      </c>
      <c r="E440" s="41"/>
      <c r="F440" s="250" t="s">
        <v>658</v>
      </c>
      <c r="G440" s="41"/>
      <c r="H440" s="41"/>
      <c r="I440" s="145"/>
      <c r="J440" s="41"/>
      <c r="K440" s="41"/>
      <c r="L440" s="45"/>
      <c r="M440" s="251"/>
      <c r="N440" s="252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131</v>
      </c>
      <c r="AU440" s="18" t="s">
        <v>85</v>
      </c>
    </row>
    <row r="441" s="2" customFormat="1" ht="21.75" customHeight="1">
      <c r="A441" s="39"/>
      <c r="B441" s="40"/>
      <c r="C441" s="236" t="s">
        <v>659</v>
      </c>
      <c r="D441" s="236" t="s">
        <v>124</v>
      </c>
      <c r="E441" s="237" t="s">
        <v>660</v>
      </c>
      <c r="F441" s="238" t="s">
        <v>661</v>
      </c>
      <c r="G441" s="239" t="s">
        <v>291</v>
      </c>
      <c r="H441" s="240">
        <v>58.350000000000001</v>
      </c>
      <c r="I441" s="241"/>
      <c r="J441" s="242">
        <f>ROUND(I441*H441,2)</f>
        <v>0</v>
      </c>
      <c r="K441" s="238" t="s">
        <v>188</v>
      </c>
      <c r="L441" s="45"/>
      <c r="M441" s="243" t="s">
        <v>1</v>
      </c>
      <c r="N441" s="244" t="s">
        <v>40</v>
      </c>
      <c r="O441" s="92"/>
      <c r="P441" s="245">
        <f>O441*H441</f>
        <v>0</v>
      </c>
      <c r="Q441" s="245">
        <v>0</v>
      </c>
      <c r="R441" s="245">
        <f>Q441*H441</f>
        <v>0</v>
      </c>
      <c r="S441" s="245">
        <v>0</v>
      </c>
      <c r="T441" s="246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7" t="s">
        <v>144</v>
      </c>
      <c r="AT441" s="247" t="s">
        <v>124</v>
      </c>
      <c r="AU441" s="247" t="s">
        <v>85</v>
      </c>
      <c r="AY441" s="18" t="s">
        <v>121</v>
      </c>
      <c r="BE441" s="248">
        <f>IF(N441="základní",J441,0)</f>
        <v>0</v>
      </c>
      <c r="BF441" s="248">
        <f>IF(N441="snížená",J441,0)</f>
        <v>0</v>
      </c>
      <c r="BG441" s="248">
        <f>IF(N441="zákl. přenesená",J441,0)</f>
        <v>0</v>
      </c>
      <c r="BH441" s="248">
        <f>IF(N441="sníž. přenesená",J441,0)</f>
        <v>0</v>
      </c>
      <c r="BI441" s="248">
        <f>IF(N441="nulová",J441,0)</f>
        <v>0</v>
      </c>
      <c r="BJ441" s="18" t="s">
        <v>83</v>
      </c>
      <c r="BK441" s="248">
        <f>ROUND(I441*H441,2)</f>
        <v>0</v>
      </c>
      <c r="BL441" s="18" t="s">
        <v>144</v>
      </c>
      <c r="BM441" s="247" t="s">
        <v>662</v>
      </c>
    </row>
    <row r="442" s="2" customFormat="1">
      <c r="A442" s="39"/>
      <c r="B442" s="40"/>
      <c r="C442" s="41"/>
      <c r="D442" s="249" t="s">
        <v>131</v>
      </c>
      <c r="E442" s="41"/>
      <c r="F442" s="250" t="s">
        <v>663</v>
      </c>
      <c r="G442" s="41"/>
      <c r="H442" s="41"/>
      <c r="I442" s="145"/>
      <c r="J442" s="41"/>
      <c r="K442" s="41"/>
      <c r="L442" s="45"/>
      <c r="M442" s="251"/>
      <c r="N442" s="252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131</v>
      </c>
      <c r="AU442" s="18" t="s">
        <v>85</v>
      </c>
    </row>
    <row r="443" s="2" customFormat="1" ht="33" customHeight="1">
      <c r="A443" s="39"/>
      <c r="B443" s="40"/>
      <c r="C443" s="236" t="s">
        <v>664</v>
      </c>
      <c r="D443" s="236" t="s">
        <v>124</v>
      </c>
      <c r="E443" s="237" t="s">
        <v>665</v>
      </c>
      <c r="F443" s="238" t="s">
        <v>666</v>
      </c>
      <c r="G443" s="239" t="s">
        <v>291</v>
      </c>
      <c r="H443" s="240">
        <v>20.09</v>
      </c>
      <c r="I443" s="241"/>
      <c r="J443" s="242">
        <f>ROUND(I443*H443,2)</f>
        <v>0</v>
      </c>
      <c r="K443" s="238" t="s">
        <v>188</v>
      </c>
      <c r="L443" s="45"/>
      <c r="M443" s="243" t="s">
        <v>1</v>
      </c>
      <c r="N443" s="244" t="s">
        <v>40</v>
      </c>
      <c r="O443" s="92"/>
      <c r="P443" s="245">
        <f>O443*H443</f>
        <v>0</v>
      </c>
      <c r="Q443" s="245">
        <v>0</v>
      </c>
      <c r="R443" s="245">
        <f>Q443*H443</f>
        <v>0</v>
      </c>
      <c r="S443" s="245">
        <v>0</v>
      </c>
      <c r="T443" s="246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7" t="s">
        <v>144</v>
      </c>
      <c r="AT443" s="247" t="s">
        <v>124</v>
      </c>
      <c r="AU443" s="247" t="s">
        <v>85</v>
      </c>
      <c r="AY443" s="18" t="s">
        <v>121</v>
      </c>
      <c r="BE443" s="248">
        <f>IF(N443="základní",J443,0)</f>
        <v>0</v>
      </c>
      <c r="BF443" s="248">
        <f>IF(N443="snížená",J443,0)</f>
        <v>0</v>
      </c>
      <c r="BG443" s="248">
        <f>IF(N443="zákl. přenesená",J443,0)</f>
        <v>0</v>
      </c>
      <c r="BH443" s="248">
        <f>IF(N443="sníž. přenesená",J443,0)</f>
        <v>0</v>
      </c>
      <c r="BI443" s="248">
        <f>IF(N443="nulová",J443,0)</f>
        <v>0</v>
      </c>
      <c r="BJ443" s="18" t="s">
        <v>83</v>
      </c>
      <c r="BK443" s="248">
        <f>ROUND(I443*H443,2)</f>
        <v>0</v>
      </c>
      <c r="BL443" s="18" t="s">
        <v>144</v>
      </c>
      <c r="BM443" s="247" t="s">
        <v>667</v>
      </c>
    </row>
    <row r="444" s="2" customFormat="1">
      <c r="A444" s="39"/>
      <c r="B444" s="40"/>
      <c r="C444" s="41"/>
      <c r="D444" s="249" t="s">
        <v>131</v>
      </c>
      <c r="E444" s="41"/>
      <c r="F444" s="250" t="s">
        <v>668</v>
      </c>
      <c r="G444" s="41"/>
      <c r="H444" s="41"/>
      <c r="I444" s="145"/>
      <c r="J444" s="41"/>
      <c r="K444" s="41"/>
      <c r="L444" s="45"/>
      <c r="M444" s="251"/>
      <c r="N444" s="252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131</v>
      </c>
      <c r="AU444" s="18" t="s">
        <v>85</v>
      </c>
    </row>
    <row r="445" s="13" customFormat="1">
      <c r="A445" s="13"/>
      <c r="B445" s="253"/>
      <c r="C445" s="254"/>
      <c r="D445" s="249" t="s">
        <v>159</v>
      </c>
      <c r="E445" s="255" t="s">
        <v>1</v>
      </c>
      <c r="F445" s="256" t="s">
        <v>669</v>
      </c>
      <c r="G445" s="254"/>
      <c r="H445" s="257">
        <v>6.96</v>
      </c>
      <c r="I445" s="258"/>
      <c r="J445" s="254"/>
      <c r="K445" s="254"/>
      <c r="L445" s="259"/>
      <c r="M445" s="260"/>
      <c r="N445" s="261"/>
      <c r="O445" s="261"/>
      <c r="P445" s="261"/>
      <c r="Q445" s="261"/>
      <c r="R445" s="261"/>
      <c r="S445" s="261"/>
      <c r="T445" s="26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3" t="s">
        <v>159</v>
      </c>
      <c r="AU445" s="263" t="s">
        <v>85</v>
      </c>
      <c r="AV445" s="13" t="s">
        <v>85</v>
      </c>
      <c r="AW445" s="13" t="s">
        <v>31</v>
      </c>
      <c r="AX445" s="13" t="s">
        <v>75</v>
      </c>
      <c r="AY445" s="263" t="s">
        <v>121</v>
      </c>
    </row>
    <row r="446" s="13" customFormat="1">
      <c r="A446" s="13"/>
      <c r="B446" s="253"/>
      <c r="C446" s="254"/>
      <c r="D446" s="249" t="s">
        <v>159</v>
      </c>
      <c r="E446" s="255" t="s">
        <v>1</v>
      </c>
      <c r="F446" s="256" t="s">
        <v>670</v>
      </c>
      <c r="G446" s="254"/>
      <c r="H446" s="257">
        <v>13.130000000000001</v>
      </c>
      <c r="I446" s="258"/>
      <c r="J446" s="254"/>
      <c r="K446" s="254"/>
      <c r="L446" s="259"/>
      <c r="M446" s="260"/>
      <c r="N446" s="261"/>
      <c r="O446" s="261"/>
      <c r="P446" s="261"/>
      <c r="Q446" s="261"/>
      <c r="R446" s="261"/>
      <c r="S446" s="261"/>
      <c r="T446" s="26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3" t="s">
        <v>159</v>
      </c>
      <c r="AU446" s="263" t="s">
        <v>85</v>
      </c>
      <c r="AV446" s="13" t="s">
        <v>85</v>
      </c>
      <c r="AW446" s="13" t="s">
        <v>31</v>
      </c>
      <c r="AX446" s="13" t="s">
        <v>75</v>
      </c>
      <c r="AY446" s="263" t="s">
        <v>121</v>
      </c>
    </row>
    <row r="447" s="15" customFormat="1">
      <c r="A447" s="15"/>
      <c r="B447" s="278"/>
      <c r="C447" s="279"/>
      <c r="D447" s="249" t="s">
        <v>159</v>
      </c>
      <c r="E447" s="280" t="s">
        <v>1</v>
      </c>
      <c r="F447" s="281" t="s">
        <v>204</v>
      </c>
      <c r="G447" s="279"/>
      <c r="H447" s="282">
        <v>20.09</v>
      </c>
      <c r="I447" s="283"/>
      <c r="J447" s="279"/>
      <c r="K447" s="279"/>
      <c r="L447" s="284"/>
      <c r="M447" s="285"/>
      <c r="N447" s="286"/>
      <c r="O447" s="286"/>
      <c r="P447" s="286"/>
      <c r="Q447" s="286"/>
      <c r="R447" s="286"/>
      <c r="S447" s="286"/>
      <c r="T447" s="287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88" t="s">
        <v>159</v>
      </c>
      <c r="AU447" s="288" t="s">
        <v>85</v>
      </c>
      <c r="AV447" s="15" t="s">
        <v>144</v>
      </c>
      <c r="AW447" s="15" t="s">
        <v>31</v>
      </c>
      <c r="AX447" s="15" t="s">
        <v>83</v>
      </c>
      <c r="AY447" s="288" t="s">
        <v>121</v>
      </c>
    </row>
    <row r="448" s="2" customFormat="1" ht="33" customHeight="1">
      <c r="A448" s="39"/>
      <c r="B448" s="40"/>
      <c r="C448" s="236" t="s">
        <v>671</v>
      </c>
      <c r="D448" s="236" t="s">
        <v>124</v>
      </c>
      <c r="E448" s="237" t="s">
        <v>672</v>
      </c>
      <c r="F448" s="238" t="s">
        <v>673</v>
      </c>
      <c r="G448" s="239" t="s">
        <v>291</v>
      </c>
      <c r="H448" s="240">
        <v>57.859999999999999</v>
      </c>
      <c r="I448" s="241"/>
      <c r="J448" s="242">
        <f>ROUND(I448*H448,2)</f>
        <v>0</v>
      </c>
      <c r="K448" s="238" t="s">
        <v>188</v>
      </c>
      <c r="L448" s="45"/>
      <c r="M448" s="243" t="s">
        <v>1</v>
      </c>
      <c r="N448" s="244" t="s">
        <v>40</v>
      </c>
      <c r="O448" s="92"/>
      <c r="P448" s="245">
        <f>O448*H448</f>
        <v>0</v>
      </c>
      <c r="Q448" s="245">
        <v>0</v>
      </c>
      <c r="R448" s="245">
        <f>Q448*H448</f>
        <v>0</v>
      </c>
      <c r="S448" s="245">
        <v>0</v>
      </c>
      <c r="T448" s="246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7" t="s">
        <v>144</v>
      </c>
      <c r="AT448" s="247" t="s">
        <v>124</v>
      </c>
      <c r="AU448" s="247" t="s">
        <v>85</v>
      </c>
      <c r="AY448" s="18" t="s">
        <v>121</v>
      </c>
      <c r="BE448" s="248">
        <f>IF(N448="základní",J448,0)</f>
        <v>0</v>
      </c>
      <c r="BF448" s="248">
        <f>IF(N448="snížená",J448,0)</f>
        <v>0</v>
      </c>
      <c r="BG448" s="248">
        <f>IF(N448="zákl. přenesená",J448,0)</f>
        <v>0</v>
      </c>
      <c r="BH448" s="248">
        <f>IF(N448="sníž. přenesená",J448,0)</f>
        <v>0</v>
      </c>
      <c r="BI448" s="248">
        <f>IF(N448="nulová",J448,0)</f>
        <v>0</v>
      </c>
      <c r="BJ448" s="18" t="s">
        <v>83</v>
      </c>
      <c r="BK448" s="248">
        <f>ROUND(I448*H448,2)</f>
        <v>0</v>
      </c>
      <c r="BL448" s="18" t="s">
        <v>144</v>
      </c>
      <c r="BM448" s="247" t="s">
        <v>674</v>
      </c>
    </row>
    <row r="449" s="2" customFormat="1">
      <c r="A449" s="39"/>
      <c r="B449" s="40"/>
      <c r="C449" s="41"/>
      <c r="D449" s="249" t="s">
        <v>131</v>
      </c>
      <c r="E449" s="41"/>
      <c r="F449" s="250" t="s">
        <v>673</v>
      </c>
      <c r="G449" s="41"/>
      <c r="H449" s="41"/>
      <c r="I449" s="145"/>
      <c r="J449" s="41"/>
      <c r="K449" s="41"/>
      <c r="L449" s="45"/>
      <c r="M449" s="251"/>
      <c r="N449" s="252"/>
      <c r="O449" s="92"/>
      <c r="P449" s="92"/>
      <c r="Q449" s="92"/>
      <c r="R449" s="92"/>
      <c r="S449" s="92"/>
      <c r="T449" s="93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131</v>
      </c>
      <c r="AU449" s="18" t="s">
        <v>85</v>
      </c>
    </row>
    <row r="450" s="13" customFormat="1">
      <c r="A450" s="13"/>
      <c r="B450" s="253"/>
      <c r="C450" s="254"/>
      <c r="D450" s="249" t="s">
        <v>159</v>
      </c>
      <c r="E450" s="255" t="s">
        <v>1</v>
      </c>
      <c r="F450" s="256" t="s">
        <v>675</v>
      </c>
      <c r="G450" s="254"/>
      <c r="H450" s="257">
        <v>57.859999999999999</v>
      </c>
      <c r="I450" s="258"/>
      <c r="J450" s="254"/>
      <c r="K450" s="254"/>
      <c r="L450" s="259"/>
      <c r="M450" s="260"/>
      <c r="N450" s="261"/>
      <c r="O450" s="261"/>
      <c r="P450" s="261"/>
      <c r="Q450" s="261"/>
      <c r="R450" s="261"/>
      <c r="S450" s="261"/>
      <c r="T450" s="26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3" t="s">
        <v>159</v>
      </c>
      <c r="AU450" s="263" t="s">
        <v>85</v>
      </c>
      <c r="AV450" s="13" t="s">
        <v>85</v>
      </c>
      <c r="AW450" s="13" t="s">
        <v>31</v>
      </c>
      <c r="AX450" s="13" t="s">
        <v>83</v>
      </c>
      <c r="AY450" s="263" t="s">
        <v>121</v>
      </c>
    </row>
    <row r="451" s="12" customFormat="1" ht="22.8" customHeight="1">
      <c r="A451" s="12"/>
      <c r="B451" s="220"/>
      <c r="C451" s="221"/>
      <c r="D451" s="222" t="s">
        <v>74</v>
      </c>
      <c r="E451" s="234" t="s">
        <v>676</v>
      </c>
      <c r="F451" s="234" t="s">
        <v>677</v>
      </c>
      <c r="G451" s="221"/>
      <c r="H451" s="221"/>
      <c r="I451" s="224"/>
      <c r="J451" s="235">
        <f>BK451</f>
        <v>0</v>
      </c>
      <c r="K451" s="221"/>
      <c r="L451" s="226"/>
      <c r="M451" s="227"/>
      <c r="N451" s="228"/>
      <c r="O451" s="228"/>
      <c r="P451" s="229">
        <f>SUM(P452:P453)</f>
        <v>0</v>
      </c>
      <c r="Q451" s="228"/>
      <c r="R451" s="229">
        <f>SUM(R452:R453)</f>
        <v>0</v>
      </c>
      <c r="S451" s="228"/>
      <c r="T451" s="230">
        <f>SUM(T452:T453)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31" t="s">
        <v>83</v>
      </c>
      <c r="AT451" s="232" t="s">
        <v>74</v>
      </c>
      <c r="AU451" s="232" t="s">
        <v>83</v>
      </c>
      <c r="AY451" s="231" t="s">
        <v>121</v>
      </c>
      <c r="BK451" s="233">
        <f>SUM(BK452:BK453)</f>
        <v>0</v>
      </c>
    </row>
    <row r="452" s="2" customFormat="1" ht="21.75" customHeight="1">
      <c r="A452" s="39"/>
      <c r="B452" s="40"/>
      <c r="C452" s="236" t="s">
        <v>678</v>
      </c>
      <c r="D452" s="236" t="s">
        <v>124</v>
      </c>
      <c r="E452" s="237" t="s">
        <v>679</v>
      </c>
      <c r="F452" s="238" t="s">
        <v>680</v>
      </c>
      <c r="G452" s="239" t="s">
        <v>291</v>
      </c>
      <c r="H452" s="240">
        <v>87.164000000000001</v>
      </c>
      <c r="I452" s="241"/>
      <c r="J452" s="242">
        <f>ROUND(I452*H452,2)</f>
        <v>0</v>
      </c>
      <c r="K452" s="238" t="s">
        <v>188</v>
      </c>
      <c r="L452" s="45"/>
      <c r="M452" s="243" t="s">
        <v>1</v>
      </c>
      <c r="N452" s="244" t="s">
        <v>40</v>
      </c>
      <c r="O452" s="92"/>
      <c r="P452" s="245">
        <f>O452*H452</f>
        <v>0</v>
      </c>
      <c r="Q452" s="245">
        <v>0</v>
      </c>
      <c r="R452" s="245">
        <f>Q452*H452</f>
        <v>0</v>
      </c>
      <c r="S452" s="245">
        <v>0</v>
      </c>
      <c r="T452" s="246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7" t="s">
        <v>144</v>
      </c>
      <c r="AT452" s="247" t="s">
        <v>124</v>
      </c>
      <c r="AU452" s="247" t="s">
        <v>85</v>
      </c>
      <c r="AY452" s="18" t="s">
        <v>121</v>
      </c>
      <c r="BE452" s="248">
        <f>IF(N452="základní",J452,0)</f>
        <v>0</v>
      </c>
      <c r="BF452" s="248">
        <f>IF(N452="snížená",J452,0)</f>
        <v>0</v>
      </c>
      <c r="BG452" s="248">
        <f>IF(N452="zákl. přenesená",J452,0)</f>
        <v>0</v>
      </c>
      <c r="BH452" s="248">
        <f>IF(N452="sníž. přenesená",J452,0)</f>
        <v>0</v>
      </c>
      <c r="BI452" s="248">
        <f>IF(N452="nulová",J452,0)</f>
        <v>0</v>
      </c>
      <c r="BJ452" s="18" t="s">
        <v>83</v>
      </c>
      <c r="BK452" s="248">
        <f>ROUND(I452*H452,2)</f>
        <v>0</v>
      </c>
      <c r="BL452" s="18" t="s">
        <v>144</v>
      </c>
      <c r="BM452" s="247" t="s">
        <v>681</v>
      </c>
    </row>
    <row r="453" s="2" customFormat="1">
      <c r="A453" s="39"/>
      <c r="B453" s="40"/>
      <c r="C453" s="41"/>
      <c r="D453" s="249" t="s">
        <v>131</v>
      </c>
      <c r="E453" s="41"/>
      <c r="F453" s="250" t="s">
        <v>682</v>
      </c>
      <c r="G453" s="41"/>
      <c r="H453" s="41"/>
      <c r="I453" s="145"/>
      <c r="J453" s="41"/>
      <c r="K453" s="41"/>
      <c r="L453" s="45"/>
      <c r="M453" s="264"/>
      <c r="N453" s="265"/>
      <c r="O453" s="266"/>
      <c r="P453" s="266"/>
      <c r="Q453" s="266"/>
      <c r="R453" s="266"/>
      <c r="S453" s="266"/>
      <c r="T453" s="267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131</v>
      </c>
      <c r="AU453" s="18" t="s">
        <v>85</v>
      </c>
    </row>
    <row r="454" s="2" customFormat="1" ht="6.96" customHeight="1">
      <c r="A454" s="39"/>
      <c r="B454" s="67"/>
      <c r="C454" s="68"/>
      <c r="D454" s="68"/>
      <c r="E454" s="68"/>
      <c r="F454" s="68"/>
      <c r="G454" s="68"/>
      <c r="H454" s="68"/>
      <c r="I454" s="184"/>
      <c r="J454" s="68"/>
      <c r="K454" s="68"/>
      <c r="L454" s="45"/>
      <c r="M454" s="39"/>
      <c r="O454" s="39"/>
      <c r="P454" s="39"/>
      <c r="Q454" s="39"/>
      <c r="R454" s="39"/>
      <c r="S454" s="39"/>
      <c r="T454" s="39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</row>
  </sheetData>
  <sheetProtection sheet="1" autoFilter="0" formatColumns="0" formatRows="0" objects="1" scenarios="1" spinCount="100000" saltValue="8QZ+FyOhNoP5OqEHwd4Jhm1j6Qil+pixavweBwmsNkeeenT3vzcrQeiDD7wX8X21aDTy0HyRwFCWQ+loTA451A==" hashValue="9MKeQvHqQBDbgwY4ODp63GWLquBvxB21kajQcmLH+VtTS2VQu47KXQjf/yngUOCQ3dFXwIDu2yQGBF6xVZzk7A==" algorithmName="SHA-512" password="CC35"/>
  <autoFilter ref="C123:K45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85</v>
      </c>
    </row>
    <row r="4" s="1" customFormat="1" ht="24.96" customHeight="1">
      <c r="B4" s="21"/>
      <c r="D4" s="141" t="s">
        <v>92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REGENERACE PROSTRANSTVÍ KOLEM KOSTELA SV. JAKUBA, PŘELOUČ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93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683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6. 8. 2020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 xml:space="preserve"> </v>
      </c>
      <c r="F15" s="39"/>
      <c r="G15" s="39"/>
      <c r="H15" s="39"/>
      <c r="I15" s="148" t="s">
        <v>27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27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684</v>
      </c>
      <c r="F24" s="39"/>
      <c r="G24" s="39"/>
      <c r="H24" s="39"/>
      <c r="I24" s="148" t="s">
        <v>27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35</v>
      </c>
      <c r="E30" s="39"/>
      <c r="F30" s="39"/>
      <c r="G30" s="39"/>
      <c r="H30" s="39"/>
      <c r="I30" s="145"/>
      <c r="J30" s="158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37</v>
      </c>
      <c r="G32" s="39"/>
      <c r="H32" s="39"/>
      <c r="I32" s="160" t="s">
        <v>36</v>
      </c>
      <c r="J32" s="159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39</v>
      </c>
      <c r="E33" s="143" t="s">
        <v>40</v>
      </c>
      <c r="F33" s="162">
        <f>ROUND((SUM(BE118:BE230)),  2)</f>
        <v>0</v>
      </c>
      <c r="G33" s="39"/>
      <c r="H33" s="39"/>
      <c r="I33" s="163">
        <v>0.20999999999999999</v>
      </c>
      <c r="J33" s="162">
        <f>ROUND(((SUM(BE118:BE230))*I33),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62">
        <f>ROUND((SUM(BF118:BF230)),  2)</f>
        <v>0</v>
      </c>
      <c r="G34" s="39"/>
      <c r="H34" s="39"/>
      <c r="I34" s="163">
        <v>0.14999999999999999</v>
      </c>
      <c r="J34" s="162">
        <f>ROUND(((SUM(BF118:BF230))*I34),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62">
        <f>ROUND((SUM(BG118:BG230)),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62">
        <f>ROUND((SUM(BH118:BH230)),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62">
        <f>ROUND((SUM(BI118:BI230)),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45</v>
      </c>
      <c r="E39" s="166"/>
      <c r="F39" s="166"/>
      <c r="G39" s="167" t="s">
        <v>46</v>
      </c>
      <c r="H39" s="168" t="s">
        <v>47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48</v>
      </c>
      <c r="E50" s="173"/>
      <c r="F50" s="173"/>
      <c r="G50" s="172" t="s">
        <v>49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50</v>
      </c>
      <c r="E61" s="176"/>
      <c r="F61" s="177" t="s">
        <v>51</v>
      </c>
      <c r="G61" s="175" t="s">
        <v>50</v>
      </c>
      <c r="H61" s="176"/>
      <c r="I61" s="178"/>
      <c r="J61" s="179" t="s">
        <v>51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52</v>
      </c>
      <c r="E65" s="180"/>
      <c r="F65" s="180"/>
      <c r="G65" s="172" t="s">
        <v>53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50</v>
      </c>
      <c r="E76" s="176"/>
      <c r="F76" s="177" t="s">
        <v>51</v>
      </c>
      <c r="G76" s="175" t="s">
        <v>50</v>
      </c>
      <c r="H76" s="176"/>
      <c r="I76" s="178"/>
      <c r="J76" s="179" t="s">
        <v>51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REGENERACE PROSTRANSTVÍ KOLEM KOSTELA SV. JAKUBA, PŘELOUČ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102 - ZELEŇ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Přelouč</v>
      </c>
      <c r="G89" s="41"/>
      <c r="H89" s="41"/>
      <c r="I89" s="148" t="s">
        <v>22</v>
      </c>
      <c r="J89" s="80" t="str">
        <f>IF(J12="","",J12)</f>
        <v>6. 8. 2020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8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32</v>
      </c>
      <c r="J92" s="37" t="str">
        <f>E24</f>
        <v>Ing. Baladová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97</v>
      </c>
      <c r="D94" s="190"/>
      <c r="E94" s="190"/>
      <c r="F94" s="190"/>
      <c r="G94" s="190"/>
      <c r="H94" s="190"/>
      <c r="I94" s="191"/>
      <c r="J94" s="192" t="s">
        <v>98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99</v>
      </c>
      <c r="D96" s="41"/>
      <c r="E96" s="41"/>
      <c r="F96" s="41"/>
      <c r="G96" s="41"/>
      <c r="H96" s="41"/>
      <c r="I96" s="145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94"/>
      <c r="C97" s="195"/>
      <c r="D97" s="196" t="s">
        <v>174</v>
      </c>
      <c r="E97" s="197"/>
      <c r="F97" s="197"/>
      <c r="G97" s="197"/>
      <c r="H97" s="197"/>
      <c r="I97" s="198"/>
      <c r="J97" s="199">
        <f>J119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175</v>
      </c>
      <c r="E98" s="204"/>
      <c r="F98" s="204"/>
      <c r="G98" s="204"/>
      <c r="H98" s="204"/>
      <c r="I98" s="205"/>
      <c r="J98" s="206">
        <f>J120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45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184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187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105</v>
      </c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88" t="str">
        <f>E7</f>
        <v>REGENERACE PROSTRANSTVÍ KOLEM KOSTELA SV. JAKUBA, PŘELOUČ</v>
      </c>
      <c r="F108" s="33"/>
      <c r="G108" s="33"/>
      <c r="H108" s="33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93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SO 102 - ZELEŇ</v>
      </c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Přelouč</v>
      </c>
      <c r="G112" s="41"/>
      <c r="H112" s="41"/>
      <c r="I112" s="148" t="s">
        <v>22</v>
      </c>
      <c r="J112" s="80" t="str">
        <f>IF(J12="","",J12)</f>
        <v>6. 8. 2020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 xml:space="preserve"> </v>
      </c>
      <c r="G114" s="41"/>
      <c r="H114" s="41"/>
      <c r="I114" s="148" t="s">
        <v>30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148" t="s">
        <v>32</v>
      </c>
      <c r="J115" s="37" t="str">
        <f>E24</f>
        <v>Ing. Baladová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8"/>
      <c r="B117" s="209"/>
      <c r="C117" s="210" t="s">
        <v>106</v>
      </c>
      <c r="D117" s="211" t="s">
        <v>60</v>
      </c>
      <c r="E117" s="211" t="s">
        <v>56</v>
      </c>
      <c r="F117" s="211" t="s">
        <v>57</v>
      </c>
      <c r="G117" s="211" t="s">
        <v>107</v>
      </c>
      <c r="H117" s="211" t="s">
        <v>108</v>
      </c>
      <c r="I117" s="212" t="s">
        <v>109</v>
      </c>
      <c r="J117" s="211" t="s">
        <v>98</v>
      </c>
      <c r="K117" s="213" t="s">
        <v>110</v>
      </c>
      <c r="L117" s="214"/>
      <c r="M117" s="101" t="s">
        <v>1</v>
      </c>
      <c r="N117" s="102" t="s">
        <v>39</v>
      </c>
      <c r="O117" s="102" t="s">
        <v>111</v>
      </c>
      <c r="P117" s="102" t="s">
        <v>112</v>
      </c>
      <c r="Q117" s="102" t="s">
        <v>113</v>
      </c>
      <c r="R117" s="102" t="s">
        <v>114</v>
      </c>
      <c r="S117" s="102" t="s">
        <v>115</v>
      </c>
      <c r="T117" s="103" t="s">
        <v>116</v>
      </c>
      <c r="U117" s="208"/>
      <c r="V117" s="208"/>
      <c r="W117" s="208"/>
      <c r="X117" s="208"/>
      <c r="Y117" s="208"/>
      <c r="Z117" s="208"/>
      <c r="AA117" s="208"/>
      <c r="AB117" s="208"/>
      <c r="AC117" s="208"/>
      <c r="AD117" s="208"/>
      <c r="AE117" s="208"/>
    </row>
    <row r="118" s="2" customFormat="1" ht="22.8" customHeight="1">
      <c r="A118" s="39"/>
      <c r="B118" s="40"/>
      <c r="C118" s="108" t="s">
        <v>117</v>
      </c>
      <c r="D118" s="41"/>
      <c r="E118" s="41"/>
      <c r="F118" s="41"/>
      <c r="G118" s="41"/>
      <c r="H118" s="41"/>
      <c r="I118" s="145"/>
      <c r="J118" s="215">
        <f>BK118</f>
        <v>0</v>
      </c>
      <c r="K118" s="41"/>
      <c r="L118" s="45"/>
      <c r="M118" s="104"/>
      <c r="N118" s="216"/>
      <c r="O118" s="105"/>
      <c r="P118" s="217">
        <f>P119</f>
        <v>0</v>
      </c>
      <c r="Q118" s="105"/>
      <c r="R118" s="217">
        <f>R119</f>
        <v>14.089228</v>
      </c>
      <c r="S118" s="105"/>
      <c r="T118" s="218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74</v>
      </c>
      <c r="AU118" s="18" t="s">
        <v>100</v>
      </c>
      <c r="BK118" s="219">
        <f>BK119</f>
        <v>0</v>
      </c>
    </row>
    <row r="119" s="12" customFormat="1" ht="25.92" customHeight="1">
      <c r="A119" s="12"/>
      <c r="B119" s="220"/>
      <c r="C119" s="221"/>
      <c r="D119" s="222" t="s">
        <v>74</v>
      </c>
      <c r="E119" s="223" t="s">
        <v>182</v>
      </c>
      <c r="F119" s="223" t="s">
        <v>183</v>
      </c>
      <c r="G119" s="221"/>
      <c r="H119" s="221"/>
      <c r="I119" s="224"/>
      <c r="J119" s="225">
        <f>BK119</f>
        <v>0</v>
      </c>
      <c r="K119" s="221"/>
      <c r="L119" s="226"/>
      <c r="M119" s="227"/>
      <c r="N119" s="228"/>
      <c r="O119" s="228"/>
      <c r="P119" s="229">
        <f>P120</f>
        <v>0</v>
      </c>
      <c r="Q119" s="228"/>
      <c r="R119" s="229">
        <f>R120</f>
        <v>14.089228</v>
      </c>
      <c r="S119" s="228"/>
      <c r="T119" s="23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1" t="s">
        <v>83</v>
      </c>
      <c r="AT119" s="232" t="s">
        <v>74</v>
      </c>
      <c r="AU119" s="232" t="s">
        <v>75</v>
      </c>
      <c r="AY119" s="231" t="s">
        <v>121</v>
      </c>
      <c r="BK119" s="233">
        <f>BK120</f>
        <v>0</v>
      </c>
    </row>
    <row r="120" s="12" customFormat="1" ht="22.8" customHeight="1">
      <c r="A120" s="12"/>
      <c r="B120" s="220"/>
      <c r="C120" s="221"/>
      <c r="D120" s="222" t="s">
        <v>74</v>
      </c>
      <c r="E120" s="234" t="s">
        <v>83</v>
      </c>
      <c r="F120" s="234" t="s">
        <v>184</v>
      </c>
      <c r="G120" s="221"/>
      <c r="H120" s="221"/>
      <c r="I120" s="224"/>
      <c r="J120" s="235">
        <f>BK120</f>
        <v>0</v>
      </c>
      <c r="K120" s="221"/>
      <c r="L120" s="226"/>
      <c r="M120" s="227"/>
      <c r="N120" s="228"/>
      <c r="O120" s="228"/>
      <c r="P120" s="229">
        <f>SUM(P121:P230)</f>
        <v>0</v>
      </c>
      <c r="Q120" s="228"/>
      <c r="R120" s="229">
        <f>SUM(R121:R230)</f>
        <v>14.089228</v>
      </c>
      <c r="S120" s="228"/>
      <c r="T120" s="230">
        <f>SUM(T121:T230)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1" t="s">
        <v>83</v>
      </c>
      <c r="AT120" s="232" t="s">
        <v>74</v>
      </c>
      <c r="AU120" s="232" t="s">
        <v>83</v>
      </c>
      <c r="AY120" s="231" t="s">
        <v>121</v>
      </c>
      <c r="BK120" s="233">
        <f>SUM(BK121:BK230)</f>
        <v>0</v>
      </c>
    </row>
    <row r="121" s="2" customFormat="1" ht="21.75" customHeight="1">
      <c r="A121" s="39"/>
      <c r="B121" s="40"/>
      <c r="C121" s="236" t="s">
        <v>83</v>
      </c>
      <c r="D121" s="236" t="s">
        <v>124</v>
      </c>
      <c r="E121" s="237" t="s">
        <v>685</v>
      </c>
      <c r="F121" s="238" t="s">
        <v>686</v>
      </c>
      <c r="G121" s="239" t="s">
        <v>170</v>
      </c>
      <c r="H121" s="240">
        <v>14</v>
      </c>
      <c r="I121" s="241"/>
      <c r="J121" s="242">
        <f>ROUND(I121*H121,2)</f>
        <v>0</v>
      </c>
      <c r="K121" s="238" t="s">
        <v>188</v>
      </c>
      <c r="L121" s="45"/>
      <c r="M121" s="243" t="s">
        <v>1</v>
      </c>
      <c r="N121" s="244" t="s">
        <v>40</v>
      </c>
      <c r="O121" s="92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7" t="s">
        <v>144</v>
      </c>
      <c r="AT121" s="247" t="s">
        <v>124</v>
      </c>
      <c r="AU121" s="247" t="s">
        <v>85</v>
      </c>
      <c r="AY121" s="18" t="s">
        <v>121</v>
      </c>
      <c r="BE121" s="248">
        <f>IF(N121="základní",J121,0)</f>
        <v>0</v>
      </c>
      <c r="BF121" s="248">
        <f>IF(N121="snížená",J121,0)</f>
        <v>0</v>
      </c>
      <c r="BG121" s="248">
        <f>IF(N121="zákl. přenesená",J121,0)</f>
        <v>0</v>
      </c>
      <c r="BH121" s="248">
        <f>IF(N121="sníž. přenesená",J121,0)</f>
        <v>0</v>
      </c>
      <c r="BI121" s="248">
        <f>IF(N121="nulová",J121,0)</f>
        <v>0</v>
      </c>
      <c r="BJ121" s="18" t="s">
        <v>83</v>
      </c>
      <c r="BK121" s="248">
        <f>ROUND(I121*H121,2)</f>
        <v>0</v>
      </c>
      <c r="BL121" s="18" t="s">
        <v>144</v>
      </c>
      <c r="BM121" s="247" t="s">
        <v>687</v>
      </c>
    </row>
    <row r="122" s="2" customFormat="1">
      <c r="A122" s="39"/>
      <c r="B122" s="40"/>
      <c r="C122" s="41"/>
      <c r="D122" s="249" t="s">
        <v>131</v>
      </c>
      <c r="E122" s="41"/>
      <c r="F122" s="250" t="s">
        <v>688</v>
      </c>
      <c r="G122" s="41"/>
      <c r="H122" s="41"/>
      <c r="I122" s="145"/>
      <c r="J122" s="41"/>
      <c r="K122" s="41"/>
      <c r="L122" s="45"/>
      <c r="M122" s="251"/>
      <c r="N122" s="252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131</v>
      </c>
      <c r="AU122" s="18" t="s">
        <v>85</v>
      </c>
    </row>
    <row r="123" s="13" customFormat="1">
      <c r="A123" s="13"/>
      <c r="B123" s="253"/>
      <c r="C123" s="254"/>
      <c r="D123" s="249" t="s">
        <v>159</v>
      </c>
      <c r="E123" s="255" t="s">
        <v>1</v>
      </c>
      <c r="F123" s="256" t="s">
        <v>689</v>
      </c>
      <c r="G123" s="254"/>
      <c r="H123" s="257">
        <v>14</v>
      </c>
      <c r="I123" s="258"/>
      <c r="J123" s="254"/>
      <c r="K123" s="254"/>
      <c r="L123" s="259"/>
      <c r="M123" s="260"/>
      <c r="N123" s="261"/>
      <c r="O123" s="261"/>
      <c r="P123" s="261"/>
      <c r="Q123" s="261"/>
      <c r="R123" s="261"/>
      <c r="S123" s="261"/>
      <c r="T123" s="26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3" t="s">
        <v>159</v>
      </c>
      <c r="AU123" s="263" t="s">
        <v>85</v>
      </c>
      <c r="AV123" s="13" t="s">
        <v>85</v>
      </c>
      <c r="AW123" s="13" t="s">
        <v>31</v>
      </c>
      <c r="AX123" s="13" t="s">
        <v>83</v>
      </c>
      <c r="AY123" s="263" t="s">
        <v>121</v>
      </c>
    </row>
    <row r="124" s="2" customFormat="1" ht="21.75" customHeight="1">
      <c r="A124" s="39"/>
      <c r="B124" s="40"/>
      <c r="C124" s="236" t="s">
        <v>85</v>
      </c>
      <c r="D124" s="236" t="s">
        <v>124</v>
      </c>
      <c r="E124" s="237" t="s">
        <v>690</v>
      </c>
      <c r="F124" s="238" t="s">
        <v>691</v>
      </c>
      <c r="G124" s="239" t="s">
        <v>170</v>
      </c>
      <c r="H124" s="240">
        <v>9</v>
      </c>
      <c r="I124" s="241"/>
      <c r="J124" s="242">
        <f>ROUND(I124*H124,2)</f>
        <v>0</v>
      </c>
      <c r="K124" s="238" t="s">
        <v>188</v>
      </c>
      <c r="L124" s="45"/>
      <c r="M124" s="243" t="s">
        <v>1</v>
      </c>
      <c r="N124" s="244" t="s">
        <v>40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144</v>
      </c>
      <c r="AT124" s="247" t="s">
        <v>124</v>
      </c>
      <c r="AU124" s="247" t="s">
        <v>85</v>
      </c>
      <c r="AY124" s="18" t="s">
        <v>121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83</v>
      </c>
      <c r="BK124" s="248">
        <f>ROUND(I124*H124,2)</f>
        <v>0</v>
      </c>
      <c r="BL124" s="18" t="s">
        <v>144</v>
      </c>
      <c r="BM124" s="247" t="s">
        <v>692</v>
      </c>
    </row>
    <row r="125" s="2" customFormat="1">
      <c r="A125" s="39"/>
      <c r="B125" s="40"/>
      <c r="C125" s="41"/>
      <c r="D125" s="249" t="s">
        <v>131</v>
      </c>
      <c r="E125" s="41"/>
      <c r="F125" s="250" t="s">
        <v>693</v>
      </c>
      <c r="G125" s="41"/>
      <c r="H125" s="41"/>
      <c r="I125" s="145"/>
      <c r="J125" s="41"/>
      <c r="K125" s="41"/>
      <c r="L125" s="45"/>
      <c r="M125" s="251"/>
      <c r="N125" s="252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131</v>
      </c>
      <c r="AU125" s="18" t="s">
        <v>85</v>
      </c>
    </row>
    <row r="126" s="13" customFormat="1">
      <c r="A126" s="13"/>
      <c r="B126" s="253"/>
      <c r="C126" s="254"/>
      <c r="D126" s="249" t="s">
        <v>159</v>
      </c>
      <c r="E126" s="255" t="s">
        <v>1</v>
      </c>
      <c r="F126" s="256" t="s">
        <v>694</v>
      </c>
      <c r="G126" s="254"/>
      <c r="H126" s="257">
        <v>9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3" t="s">
        <v>159</v>
      </c>
      <c r="AU126" s="263" t="s">
        <v>85</v>
      </c>
      <c r="AV126" s="13" t="s">
        <v>85</v>
      </c>
      <c r="AW126" s="13" t="s">
        <v>31</v>
      </c>
      <c r="AX126" s="13" t="s">
        <v>83</v>
      </c>
      <c r="AY126" s="263" t="s">
        <v>121</v>
      </c>
    </row>
    <row r="127" s="2" customFormat="1" ht="21.75" customHeight="1">
      <c r="A127" s="39"/>
      <c r="B127" s="40"/>
      <c r="C127" s="236" t="s">
        <v>137</v>
      </c>
      <c r="D127" s="236" t="s">
        <v>124</v>
      </c>
      <c r="E127" s="237" t="s">
        <v>695</v>
      </c>
      <c r="F127" s="238" t="s">
        <v>696</v>
      </c>
      <c r="G127" s="239" t="s">
        <v>170</v>
      </c>
      <c r="H127" s="240">
        <v>2</v>
      </c>
      <c r="I127" s="241"/>
      <c r="J127" s="242">
        <f>ROUND(I127*H127,2)</f>
        <v>0</v>
      </c>
      <c r="K127" s="238" t="s">
        <v>188</v>
      </c>
      <c r="L127" s="45"/>
      <c r="M127" s="243" t="s">
        <v>1</v>
      </c>
      <c r="N127" s="244" t="s">
        <v>40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144</v>
      </c>
      <c r="AT127" s="247" t="s">
        <v>124</v>
      </c>
      <c r="AU127" s="247" t="s">
        <v>85</v>
      </c>
      <c r="AY127" s="18" t="s">
        <v>121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83</v>
      </c>
      <c r="BK127" s="248">
        <f>ROUND(I127*H127,2)</f>
        <v>0</v>
      </c>
      <c r="BL127" s="18" t="s">
        <v>144</v>
      </c>
      <c r="BM127" s="247" t="s">
        <v>697</v>
      </c>
    </row>
    <row r="128" s="2" customFormat="1">
      <c r="A128" s="39"/>
      <c r="B128" s="40"/>
      <c r="C128" s="41"/>
      <c r="D128" s="249" t="s">
        <v>131</v>
      </c>
      <c r="E128" s="41"/>
      <c r="F128" s="250" t="s">
        <v>698</v>
      </c>
      <c r="G128" s="41"/>
      <c r="H128" s="41"/>
      <c r="I128" s="145"/>
      <c r="J128" s="41"/>
      <c r="K128" s="41"/>
      <c r="L128" s="45"/>
      <c r="M128" s="251"/>
      <c r="N128" s="252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131</v>
      </c>
      <c r="AU128" s="18" t="s">
        <v>85</v>
      </c>
    </row>
    <row r="129" s="13" customFormat="1">
      <c r="A129" s="13"/>
      <c r="B129" s="253"/>
      <c r="C129" s="254"/>
      <c r="D129" s="249" t="s">
        <v>159</v>
      </c>
      <c r="E129" s="255" t="s">
        <v>1</v>
      </c>
      <c r="F129" s="256" t="s">
        <v>699</v>
      </c>
      <c r="G129" s="254"/>
      <c r="H129" s="257">
        <v>2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3" t="s">
        <v>159</v>
      </c>
      <c r="AU129" s="263" t="s">
        <v>85</v>
      </c>
      <c r="AV129" s="13" t="s">
        <v>85</v>
      </c>
      <c r="AW129" s="13" t="s">
        <v>31</v>
      </c>
      <c r="AX129" s="13" t="s">
        <v>83</v>
      </c>
      <c r="AY129" s="263" t="s">
        <v>121</v>
      </c>
    </row>
    <row r="130" s="2" customFormat="1" ht="16.5" customHeight="1">
      <c r="A130" s="39"/>
      <c r="B130" s="40"/>
      <c r="C130" s="300" t="s">
        <v>144</v>
      </c>
      <c r="D130" s="300" t="s">
        <v>374</v>
      </c>
      <c r="E130" s="301" t="s">
        <v>700</v>
      </c>
      <c r="F130" s="302" t="s">
        <v>701</v>
      </c>
      <c r="G130" s="303" t="s">
        <v>247</v>
      </c>
      <c r="H130" s="304">
        <v>3.4300000000000002</v>
      </c>
      <c r="I130" s="305"/>
      <c r="J130" s="306">
        <f>ROUND(I130*H130,2)</f>
        <v>0</v>
      </c>
      <c r="K130" s="302" t="s">
        <v>188</v>
      </c>
      <c r="L130" s="307"/>
      <c r="M130" s="308" t="s">
        <v>1</v>
      </c>
      <c r="N130" s="309" t="s">
        <v>40</v>
      </c>
      <c r="O130" s="92"/>
      <c r="P130" s="245">
        <f>O130*H130</f>
        <v>0</v>
      </c>
      <c r="Q130" s="245">
        <v>0.22</v>
      </c>
      <c r="R130" s="245">
        <f>Q130*H130</f>
        <v>0.75460000000000005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161</v>
      </c>
      <c r="AT130" s="247" t="s">
        <v>374</v>
      </c>
      <c r="AU130" s="247" t="s">
        <v>85</v>
      </c>
      <c r="AY130" s="18" t="s">
        <v>121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83</v>
      </c>
      <c r="BK130" s="248">
        <f>ROUND(I130*H130,2)</f>
        <v>0</v>
      </c>
      <c r="BL130" s="18" t="s">
        <v>144</v>
      </c>
      <c r="BM130" s="247" t="s">
        <v>702</v>
      </c>
    </row>
    <row r="131" s="2" customFormat="1">
      <c r="A131" s="39"/>
      <c r="B131" s="40"/>
      <c r="C131" s="41"/>
      <c r="D131" s="249" t="s">
        <v>131</v>
      </c>
      <c r="E131" s="41"/>
      <c r="F131" s="250" t="s">
        <v>703</v>
      </c>
      <c r="G131" s="41"/>
      <c r="H131" s="41"/>
      <c r="I131" s="145"/>
      <c r="J131" s="41"/>
      <c r="K131" s="41"/>
      <c r="L131" s="45"/>
      <c r="M131" s="251"/>
      <c r="N131" s="252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131</v>
      </c>
      <c r="AU131" s="18" t="s">
        <v>85</v>
      </c>
    </row>
    <row r="132" s="13" customFormat="1">
      <c r="A132" s="13"/>
      <c r="B132" s="253"/>
      <c r="C132" s="254"/>
      <c r="D132" s="249" t="s">
        <v>159</v>
      </c>
      <c r="E132" s="255" t="s">
        <v>1</v>
      </c>
      <c r="F132" s="256" t="s">
        <v>704</v>
      </c>
      <c r="G132" s="254"/>
      <c r="H132" s="257">
        <v>3.4300000000000002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3" t="s">
        <v>159</v>
      </c>
      <c r="AU132" s="263" t="s">
        <v>85</v>
      </c>
      <c r="AV132" s="13" t="s">
        <v>85</v>
      </c>
      <c r="AW132" s="13" t="s">
        <v>31</v>
      </c>
      <c r="AX132" s="13" t="s">
        <v>83</v>
      </c>
      <c r="AY132" s="263" t="s">
        <v>121</v>
      </c>
    </row>
    <row r="133" s="2" customFormat="1" ht="16.5" customHeight="1">
      <c r="A133" s="39"/>
      <c r="B133" s="40"/>
      <c r="C133" s="300" t="s">
        <v>120</v>
      </c>
      <c r="D133" s="300" t="s">
        <v>374</v>
      </c>
      <c r="E133" s="301" t="s">
        <v>705</v>
      </c>
      <c r="F133" s="302" t="s">
        <v>706</v>
      </c>
      <c r="G133" s="303" t="s">
        <v>247</v>
      </c>
      <c r="H133" s="304">
        <v>0.90000000000000002</v>
      </c>
      <c r="I133" s="305"/>
      <c r="J133" s="306">
        <f>ROUND(I133*H133,2)</f>
        <v>0</v>
      </c>
      <c r="K133" s="302" t="s">
        <v>188</v>
      </c>
      <c r="L133" s="307"/>
      <c r="M133" s="308" t="s">
        <v>1</v>
      </c>
      <c r="N133" s="309" t="s">
        <v>40</v>
      </c>
      <c r="O133" s="92"/>
      <c r="P133" s="245">
        <f>O133*H133</f>
        <v>0</v>
      </c>
      <c r="Q133" s="245">
        <v>0.20000000000000001</v>
      </c>
      <c r="R133" s="245">
        <f>Q133*H133</f>
        <v>0.18000000000000002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161</v>
      </c>
      <c r="AT133" s="247" t="s">
        <v>374</v>
      </c>
      <c r="AU133" s="247" t="s">
        <v>85</v>
      </c>
      <c r="AY133" s="18" t="s">
        <v>121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83</v>
      </c>
      <c r="BK133" s="248">
        <f>ROUND(I133*H133,2)</f>
        <v>0</v>
      </c>
      <c r="BL133" s="18" t="s">
        <v>144</v>
      </c>
      <c r="BM133" s="247" t="s">
        <v>707</v>
      </c>
    </row>
    <row r="134" s="2" customFormat="1">
      <c r="A134" s="39"/>
      <c r="B134" s="40"/>
      <c r="C134" s="41"/>
      <c r="D134" s="249" t="s">
        <v>131</v>
      </c>
      <c r="E134" s="41"/>
      <c r="F134" s="250" t="s">
        <v>708</v>
      </c>
      <c r="G134" s="41"/>
      <c r="H134" s="41"/>
      <c r="I134" s="145"/>
      <c r="J134" s="41"/>
      <c r="K134" s="41"/>
      <c r="L134" s="45"/>
      <c r="M134" s="251"/>
      <c r="N134" s="252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131</v>
      </c>
      <c r="AU134" s="18" t="s">
        <v>85</v>
      </c>
    </row>
    <row r="135" s="13" customFormat="1">
      <c r="A135" s="13"/>
      <c r="B135" s="253"/>
      <c r="C135" s="254"/>
      <c r="D135" s="249" t="s">
        <v>159</v>
      </c>
      <c r="E135" s="255" t="s">
        <v>1</v>
      </c>
      <c r="F135" s="256" t="s">
        <v>709</v>
      </c>
      <c r="G135" s="254"/>
      <c r="H135" s="257">
        <v>0.90000000000000002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159</v>
      </c>
      <c r="AU135" s="263" t="s">
        <v>85</v>
      </c>
      <c r="AV135" s="13" t="s">
        <v>85</v>
      </c>
      <c r="AW135" s="13" t="s">
        <v>31</v>
      </c>
      <c r="AX135" s="13" t="s">
        <v>83</v>
      </c>
      <c r="AY135" s="263" t="s">
        <v>121</v>
      </c>
    </row>
    <row r="136" s="2" customFormat="1" ht="21.75" customHeight="1">
      <c r="A136" s="39"/>
      <c r="B136" s="40"/>
      <c r="C136" s="300" t="s">
        <v>150</v>
      </c>
      <c r="D136" s="300" t="s">
        <v>374</v>
      </c>
      <c r="E136" s="301" t="s">
        <v>439</v>
      </c>
      <c r="F136" s="302" t="s">
        <v>710</v>
      </c>
      <c r="G136" s="303" t="s">
        <v>711</v>
      </c>
      <c r="H136" s="304">
        <v>4</v>
      </c>
      <c r="I136" s="305"/>
      <c r="J136" s="306">
        <f>ROUND(I136*H136,2)</f>
        <v>0</v>
      </c>
      <c r="K136" s="302" t="s">
        <v>1</v>
      </c>
      <c r="L136" s="307"/>
      <c r="M136" s="308" t="s">
        <v>1</v>
      </c>
      <c r="N136" s="309" t="s">
        <v>40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161</v>
      </c>
      <c r="AT136" s="247" t="s">
        <v>374</v>
      </c>
      <c r="AU136" s="247" t="s">
        <v>85</v>
      </c>
      <c r="AY136" s="18" t="s">
        <v>121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83</v>
      </c>
      <c r="BK136" s="248">
        <f>ROUND(I136*H136,2)</f>
        <v>0</v>
      </c>
      <c r="BL136" s="18" t="s">
        <v>144</v>
      </c>
      <c r="BM136" s="247" t="s">
        <v>712</v>
      </c>
    </row>
    <row r="137" s="2" customFormat="1">
      <c r="A137" s="39"/>
      <c r="B137" s="40"/>
      <c r="C137" s="41"/>
      <c r="D137" s="249" t="s">
        <v>131</v>
      </c>
      <c r="E137" s="41"/>
      <c r="F137" s="250" t="s">
        <v>710</v>
      </c>
      <c r="G137" s="41"/>
      <c r="H137" s="41"/>
      <c r="I137" s="145"/>
      <c r="J137" s="41"/>
      <c r="K137" s="41"/>
      <c r="L137" s="45"/>
      <c r="M137" s="251"/>
      <c r="N137" s="252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131</v>
      </c>
      <c r="AU137" s="18" t="s">
        <v>85</v>
      </c>
    </row>
    <row r="138" s="2" customFormat="1" ht="33" customHeight="1">
      <c r="A138" s="39"/>
      <c r="B138" s="40"/>
      <c r="C138" s="236" t="s">
        <v>155</v>
      </c>
      <c r="D138" s="236" t="s">
        <v>124</v>
      </c>
      <c r="E138" s="237" t="s">
        <v>713</v>
      </c>
      <c r="F138" s="238" t="s">
        <v>714</v>
      </c>
      <c r="G138" s="239" t="s">
        <v>170</v>
      </c>
      <c r="H138" s="240">
        <v>12</v>
      </c>
      <c r="I138" s="241"/>
      <c r="J138" s="242">
        <f>ROUND(I138*H138,2)</f>
        <v>0</v>
      </c>
      <c r="K138" s="238" t="s">
        <v>188</v>
      </c>
      <c r="L138" s="45"/>
      <c r="M138" s="243" t="s">
        <v>1</v>
      </c>
      <c r="N138" s="244" t="s">
        <v>40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144</v>
      </c>
      <c r="AT138" s="247" t="s">
        <v>124</v>
      </c>
      <c r="AU138" s="247" t="s">
        <v>85</v>
      </c>
      <c r="AY138" s="18" t="s">
        <v>121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83</v>
      </c>
      <c r="BK138" s="248">
        <f>ROUND(I138*H138,2)</f>
        <v>0</v>
      </c>
      <c r="BL138" s="18" t="s">
        <v>144</v>
      </c>
      <c r="BM138" s="247" t="s">
        <v>715</v>
      </c>
    </row>
    <row r="139" s="2" customFormat="1">
      <c r="A139" s="39"/>
      <c r="B139" s="40"/>
      <c r="C139" s="41"/>
      <c r="D139" s="249" t="s">
        <v>131</v>
      </c>
      <c r="E139" s="41"/>
      <c r="F139" s="250" t="s">
        <v>716</v>
      </c>
      <c r="G139" s="41"/>
      <c r="H139" s="41"/>
      <c r="I139" s="145"/>
      <c r="J139" s="41"/>
      <c r="K139" s="41"/>
      <c r="L139" s="45"/>
      <c r="M139" s="251"/>
      <c r="N139" s="252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131</v>
      </c>
      <c r="AU139" s="18" t="s">
        <v>85</v>
      </c>
    </row>
    <row r="140" s="2" customFormat="1" ht="21.75" customHeight="1">
      <c r="A140" s="39"/>
      <c r="B140" s="40"/>
      <c r="C140" s="236" t="s">
        <v>161</v>
      </c>
      <c r="D140" s="236" t="s">
        <v>124</v>
      </c>
      <c r="E140" s="237" t="s">
        <v>717</v>
      </c>
      <c r="F140" s="238" t="s">
        <v>718</v>
      </c>
      <c r="G140" s="239" t="s">
        <v>187</v>
      </c>
      <c r="H140" s="240">
        <v>98</v>
      </c>
      <c r="I140" s="241"/>
      <c r="J140" s="242">
        <f>ROUND(I140*H140,2)</f>
        <v>0</v>
      </c>
      <c r="K140" s="238" t="s">
        <v>188</v>
      </c>
      <c r="L140" s="45"/>
      <c r="M140" s="243" t="s">
        <v>1</v>
      </c>
      <c r="N140" s="244" t="s">
        <v>40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144</v>
      </c>
      <c r="AT140" s="247" t="s">
        <v>124</v>
      </c>
      <c r="AU140" s="247" t="s">
        <v>85</v>
      </c>
      <c r="AY140" s="18" t="s">
        <v>121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83</v>
      </c>
      <c r="BK140" s="248">
        <f>ROUND(I140*H140,2)</f>
        <v>0</v>
      </c>
      <c r="BL140" s="18" t="s">
        <v>144</v>
      </c>
      <c r="BM140" s="247" t="s">
        <v>719</v>
      </c>
    </row>
    <row r="141" s="2" customFormat="1">
      <c r="A141" s="39"/>
      <c r="B141" s="40"/>
      <c r="C141" s="41"/>
      <c r="D141" s="249" t="s">
        <v>131</v>
      </c>
      <c r="E141" s="41"/>
      <c r="F141" s="250" t="s">
        <v>718</v>
      </c>
      <c r="G141" s="41"/>
      <c r="H141" s="41"/>
      <c r="I141" s="145"/>
      <c r="J141" s="41"/>
      <c r="K141" s="41"/>
      <c r="L141" s="45"/>
      <c r="M141" s="251"/>
      <c r="N141" s="252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131</v>
      </c>
      <c r="AU141" s="18" t="s">
        <v>85</v>
      </c>
    </row>
    <row r="142" s="2" customFormat="1" ht="21.75" customHeight="1">
      <c r="A142" s="39"/>
      <c r="B142" s="40"/>
      <c r="C142" s="300" t="s">
        <v>462</v>
      </c>
      <c r="D142" s="300" t="s">
        <v>374</v>
      </c>
      <c r="E142" s="301" t="s">
        <v>720</v>
      </c>
      <c r="F142" s="302" t="s">
        <v>721</v>
      </c>
      <c r="G142" s="303" t="s">
        <v>247</v>
      </c>
      <c r="H142" s="304">
        <v>14.699999999999999</v>
      </c>
      <c r="I142" s="305"/>
      <c r="J142" s="306">
        <f>ROUND(I142*H142,2)</f>
        <v>0</v>
      </c>
      <c r="K142" s="302" t="s">
        <v>1</v>
      </c>
      <c r="L142" s="307"/>
      <c r="M142" s="308" t="s">
        <v>1</v>
      </c>
      <c r="N142" s="309" t="s">
        <v>40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161</v>
      </c>
      <c r="AT142" s="247" t="s">
        <v>374</v>
      </c>
      <c r="AU142" s="247" t="s">
        <v>85</v>
      </c>
      <c r="AY142" s="18" t="s">
        <v>121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83</v>
      </c>
      <c r="BK142" s="248">
        <f>ROUND(I142*H142,2)</f>
        <v>0</v>
      </c>
      <c r="BL142" s="18" t="s">
        <v>144</v>
      </c>
      <c r="BM142" s="247" t="s">
        <v>722</v>
      </c>
    </row>
    <row r="143" s="2" customFormat="1">
      <c r="A143" s="39"/>
      <c r="B143" s="40"/>
      <c r="C143" s="41"/>
      <c r="D143" s="249" t="s">
        <v>131</v>
      </c>
      <c r="E143" s="41"/>
      <c r="F143" s="250" t="s">
        <v>723</v>
      </c>
      <c r="G143" s="41"/>
      <c r="H143" s="41"/>
      <c r="I143" s="145"/>
      <c r="J143" s="41"/>
      <c r="K143" s="41"/>
      <c r="L143" s="45"/>
      <c r="M143" s="251"/>
      <c r="N143" s="252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131</v>
      </c>
      <c r="AU143" s="18" t="s">
        <v>85</v>
      </c>
    </row>
    <row r="144" s="13" customFormat="1">
      <c r="A144" s="13"/>
      <c r="B144" s="253"/>
      <c r="C144" s="254"/>
      <c r="D144" s="249" t="s">
        <v>159</v>
      </c>
      <c r="E144" s="255" t="s">
        <v>1</v>
      </c>
      <c r="F144" s="256" t="s">
        <v>724</v>
      </c>
      <c r="G144" s="254"/>
      <c r="H144" s="257">
        <v>14.699999999999999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3" t="s">
        <v>159</v>
      </c>
      <c r="AU144" s="263" t="s">
        <v>85</v>
      </c>
      <c r="AV144" s="13" t="s">
        <v>85</v>
      </c>
      <c r="AW144" s="13" t="s">
        <v>31</v>
      </c>
      <c r="AX144" s="13" t="s">
        <v>83</v>
      </c>
      <c r="AY144" s="263" t="s">
        <v>121</v>
      </c>
    </row>
    <row r="145" s="2" customFormat="1" ht="33" customHeight="1">
      <c r="A145" s="39"/>
      <c r="B145" s="40"/>
      <c r="C145" s="236" t="s">
        <v>167</v>
      </c>
      <c r="D145" s="236" t="s">
        <v>124</v>
      </c>
      <c r="E145" s="237" t="s">
        <v>725</v>
      </c>
      <c r="F145" s="238" t="s">
        <v>726</v>
      </c>
      <c r="G145" s="239" t="s">
        <v>187</v>
      </c>
      <c r="H145" s="240">
        <v>73</v>
      </c>
      <c r="I145" s="241"/>
      <c r="J145" s="242">
        <f>ROUND(I145*H145,2)</f>
        <v>0</v>
      </c>
      <c r="K145" s="238" t="s">
        <v>1</v>
      </c>
      <c r="L145" s="45"/>
      <c r="M145" s="243" t="s">
        <v>1</v>
      </c>
      <c r="N145" s="244" t="s">
        <v>40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144</v>
      </c>
      <c r="AT145" s="247" t="s">
        <v>124</v>
      </c>
      <c r="AU145" s="247" t="s">
        <v>85</v>
      </c>
      <c r="AY145" s="18" t="s">
        <v>121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83</v>
      </c>
      <c r="BK145" s="248">
        <f>ROUND(I145*H145,2)</f>
        <v>0</v>
      </c>
      <c r="BL145" s="18" t="s">
        <v>144</v>
      </c>
      <c r="BM145" s="247" t="s">
        <v>727</v>
      </c>
    </row>
    <row r="146" s="13" customFormat="1">
      <c r="A146" s="13"/>
      <c r="B146" s="253"/>
      <c r="C146" s="254"/>
      <c r="D146" s="249" t="s">
        <v>159</v>
      </c>
      <c r="E146" s="255" t="s">
        <v>1</v>
      </c>
      <c r="F146" s="256" t="s">
        <v>648</v>
      </c>
      <c r="G146" s="254"/>
      <c r="H146" s="257">
        <v>73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159</v>
      </c>
      <c r="AU146" s="263" t="s">
        <v>85</v>
      </c>
      <c r="AV146" s="13" t="s">
        <v>85</v>
      </c>
      <c r="AW146" s="13" t="s">
        <v>31</v>
      </c>
      <c r="AX146" s="13" t="s">
        <v>83</v>
      </c>
      <c r="AY146" s="263" t="s">
        <v>121</v>
      </c>
    </row>
    <row r="147" s="2" customFormat="1" ht="21.75" customHeight="1">
      <c r="A147" s="39"/>
      <c r="B147" s="40"/>
      <c r="C147" s="236" t="s">
        <v>238</v>
      </c>
      <c r="D147" s="236" t="s">
        <v>124</v>
      </c>
      <c r="E147" s="237" t="s">
        <v>728</v>
      </c>
      <c r="F147" s="238" t="s">
        <v>729</v>
      </c>
      <c r="G147" s="239" t="s">
        <v>187</v>
      </c>
      <c r="H147" s="240">
        <v>16.800000000000001</v>
      </c>
      <c r="I147" s="241"/>
      <c r="J147" s="242">
        <f>ROUND(I147*H147,2)</f>
        <v>0</v>
      </c>
      <c r="K147" s="238" t="s">
        <v>188</v>
      </c>
      <c r="L147" s="45"/>
      <c r="M147" s="243" t="s">
        <v>1</v>
      </c>
      <c r="N147" s="244" t="s">
        <v>40</v>
      </c>
      <c r="O147" s="92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7" t="s">
        <v>144</v>
      </c>
      <c r="AT147" s="247" t="s">
        <v>124</v>
      </c>
      <c r="AU147" s="247" t="s">
        <v>85</v>
      </c>
      <c r="AY147" s="18" t="s">
        <v>121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8" t="s">
        <v>83</v>
      </c>
      <c r="BK147" s="248">
        <f>ROUND(I147*H147,2)</f>
        <v>0</v>
      </c>
      <c r="BL147" s="18" t="s">
        <v>144</v>
      </c>
      <c r="BM147" s="247" t="s">
        <v>730</v>
      </c>
    </row>
    <row r="148" s="2" customFormat="1">
      <c r="A148" s="39"/>
      <c r="B148" s="40"/>
      <c r="C148" s="41"/>
      <c r="D148" s="249" t="s">
        <v>131</v>
      </c>
      <c r="E148" s="41"/>
      <c r="F148" s="250" t="s">
        <v>731</v>
      </c>
      <c r="G148" s="41"/>
      <c r="H148" s="41"/>
      <c r="I148" s="145"/>
      <c r="J148" s="41"/>
      <c r="K148" s="41"/>
      <c r="L148" s="45"/>
      <c r="M148" s="251"/>
      <c r="N148" s="252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131</v>
      </c>
      <c r="AU148" s="18" t="s">
        <v>85</v>
      </c>
    </row>
    <row r="149" s="14" customFormat="1">
      <c r="A149" s="14"/>
      <c r="B149" s="268"/>
      <c r="C149" s="269"/>
      <c r="D149" s="249" t="s">
        <v>159</v>
      </c>
      <c r="E149" s="270" t="s">
        <v>1</v>
      </c>
      <c r="F149" s="271" t="s">
        <v>732</v>
      </c>
      <c r="G149" s="269"/>
      <c r="H149" s="270" t="s">
        <v>1</v>
      </c>
      <c r="I149" s="272"/>
      <c r="J149" s="269"/>
      <c r="K149" s="269"/>
      <c r="L149" s="273"/>
      <c r="M149" s="274"/>
      <c r="N149" s="275"/>
      <c r="O149" s="275"/>
      <c r="P149" s="275"/>
      <c r="Q149" s="275"/>
      <c r="R149" s="275"/>
      <c r="S149" s="275"/>
      <c r="T149" s="27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7" t="s">
        <v>159</v>
      </c>
      <c r="AU149" s="277" t="s">
        <v>85</v>
      </c>
      <c r="AV149" s="14" t="s">
        <v>83</v>
      </c>
      <c r="AW149" s="14" t="s">
        <v>31</v>
      </c>
      <c r="AX149" s="14" t="s">
        <v>75</v>
      </c>
      <c r="AY149" s="277" t="s">
        <v>121</v>
      </c>
    </row>
    <row r="150" s="13" customFormat="1">
      <c r="A150" s="13"/>
      <c r="B150" s="253"/>
      <c r="C150" s="254"/>
      <c r="D150" s="249" t="s">
        <v>159</v>
      </c>
      <c r="E150" s="255" t="s">
        <v>1</v>
      </c>
      <c r="F150" s="256" t="s">
        <v>733</v>
      </c>
      <c r="G150" s="254"/>
      <c r="H150" s="257">
        <v>16.800000000000001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159</v>
      </c>
      <c r="AU150" s="263" t="s">
        <v>85</v>
      </c>
      <c r="AV150" s="13" t="s">
        <v>85</v>
      </c>
      <c r="AW150" s="13" t="s">
        <v>31</v>
      </c>
      <c r="AX150" s="13" t="s">
        <v>83</v>
      </c>
      <c r="AY150" s="263" t="s">
        <v>121</v>
      </c>
    </row>
    <row r="151" s="2" customFormat="1" ht="21.75" customHeight="1">
      <c r="A151" s="39"/>
      <c r="B151" s="40"/>
      <c r="C151" s="236" t="s">
        <v>244</v>
      </c>
      <c r="D151" s="236" t="s">
        <v>124</v>
      </c>
      <c r="E151" s="237" t="s">
        <v>734</v>
      </c>
      <c r="F151" s="238" t="s">
        <v>735</v>
      </c>
      <c r="G151" s="239" t="s">
        <v>170</v>
      </c>
      <c r="H151" s="240">
        <v>167</v>
      </c>
      <c r="I151" s="241"/>
      <c r="J151" s="242">
        <f>ROUND(I151*H151,2)</f>
        <v>0</v>
      </c>
      <c r="K151" s="238" t="s">
        <v>188</v>
      </c>
      <c r="L151" s="45"/>
      <c r="M151" s="243" t="s">
        <v>1</v>
      </c>
      <c r="N151" s="244" t="s">
        <v>40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144</v>
      </c>
      <c r="AT151" s="247" t="s">
        <v>124</v>
      </c>
      <c r="AU151" s="247" t="s">
        <v>85</v>
      </c>
      <c r="AY151" s="18" t="s">
        <v>121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83</v>
      </c>
      <c r="BK151" s="248">
        <f>ROUND(I151*H151,2)</f>
        <v>0</v>
      </c>
      <c r="BL151" s="18" t="s">
        <v>144</v>
      </c>
      <c r="BM151" s="247" t="s">
        <v>736</v>
      </c>
    </row>
    <row r="152" s="2" customFormat="1">
      <c r="A152" s="39"/>
      <c r="B152" s="40"/>
      <c r="C152" s="41"/>
      <c r="D152" s="249" t="s">
        <v>131</v>
      </c>
      <c r="E152" s="41"/>
      <c r="F152" s="250" t="s">
        <v>735</v>
      </c>
      <c r="G152" s="41"/>
      <c r="H152" s="41"/>
      <c r="I152" s="145"/>
      <c r="J152" s="41"/>
      <c r="K152" s="41"/>
      <c r="L152" s="45"/>
      <c r="M152" s="251"/>
      <c r="N152" s="252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131</v>
      </c>
      <c r="AU152" s="18" t="s">
        <v>85</v>
      </c>
    </row>
    <row r="153" s="2" customFormat="1" ht="16.5" customHeight="1">
      <c r="A153" s="39"/>
      <c r="B153" s="40"/>
      <c r="C153" s="300" t="s">
        <v>263</v>
      </c>
      <c r="D153" s="300" t="s">
        <v>374</v>
      </c>
      <c r="E153" s="301" t="s">
        <v>526</v>
      </c>
      <c r="F153" s="302" t="s">
        <v>737</v>
      </c>
      <c r="G153" s="303" t="s">
        <v>170</v>
      </c>
      <c r="H153" s="304">
        <v>10</v>
      </c>
      <c r="I153" s="305"/>
      <c r="J153" s="306">
        <f>ROUND(I153*H153,2)</f>
        <v>0</v>
      </c>
      <c r="K153" s="302" t="s">
        <v>1</v>
      </c>
      <c r="L153" s="307"/>
      <c r="M153" s="308" t="s">
        <v>1</v>
      </c>
      <c r="N153" s="309" t="s">
        <v>40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161</v>
      </c>
      <c r="AT153" s="247" t="s">
        <v>374</v>
      </c>
      <c r="AU153" s="247" t="s">
        <v>85</v>
      </c>
      <c r="AY153" s="18" t="s">
        <v>121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83</v>
      </c>
      <c r="BK153" s="248">
        <f>ROUND(I153*H153,2)</f>
        <v>0</v>
      </c>
      <c r="BL153" s="18" t="s">
        <v>144</v>
      </c>
      <c r="BM153" s="247" t="s">
        <v>738</v>
      </c>
    </row>
    <row r="154" s="2" customFormat="1">
      <c r="A154" s="39"/>
      <c r="B154" s="40"/>
      <c r="C154" s="41"/>
      <c r="D154" s="249" t="s">
        <v>131</v>
      </c>
      <c r="E154" s="41"/>
      <c r="F154" s="250" t="s">
        <v>737</v>
      </c>
      <c r="G154" s="41"/>
      <c r="H154" s="41"/>
      <c r="I154" s="145"/>
      <c r="J154" s="41"/>
      <c r="K154" s="41"/>
      <c r="L154" s="45"/>
      <c r="M154" s="251"/>
      <c r="N154" s="252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131</v>
      </c>
      <c r="AU154" s="18" t="s">
        <v>85</v>
      </c>
    </row>
    <row r="155" s="2" customFormat="1" ht="16.5" customHeight="1">
      <c r="A155" s="39"/>
      <c r="B155" s="40"/>
      <c r="C155" s="300" t="s">
        <v>271</v>
      </c>
      <c r="D155" s="300" t="s">
        <v>374</v>
      </c>
      <c r="E155" s="301" t="s">
        <v>739</v>
      </c>
      <c r="F155" s="302" t="s">
        <v>740</v>
      </c>
      <c r="G155" s="303" t="s">
        <v>170</v>
      </c>
      <c r="H155" s="304">
        <v>5</v>
      </c>
      <c r="I155" s="305"/>
      <c r="J155" s="306">
        <f>ROUND(I155*H155,2)</f>
        <v>0</v>
      </c>
      <c r="K155" s="302" t="s">
        <v>1</v>
      </c>
      <c r="L155" s="307"/>
      <c r="M155" s="308" t="s">
        <v>1</v>
      </c>
      <c r="N155" s="309" t="s">
        <v>40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161</v>
      </c>
      <c r="AT155" s="247" t="s">
        <v>374</v>
      </c>
      <c r="AU155" s="247" t="s">
        <v>85</v>
      </c>
      <c r="AY155" s="18" t="s">
        <v>121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83</v>
      </c>
      <c r="BK155" s="248">
        <f>ROUND(I155*H155,2)</f>
        <v>0</v>
      </c>
      <c r="BL155" s="18" t="s">
        <v>144</v>
      </c>
      <c r="BM155" s="247" t="s">
        <v>741</v>
      </c>
    </row>
    <row r="156" s="2" customFormat="1">
      <c r="A156" s="39"/>
      <c r="B156" s="40"/>
      <c r="C156" s="41"/>
      <c r="D156" s="249" t="s">
        <v>131</v>
      </c>
      <c r="E156" s="41"/>
      <c r="F156" s="250" t="s">
        <v>740</v>
      </c>
      <c r="G156" s="41"/>
      <c r="H156" s="41"/>
      <c r="I156" s="145"/>
      <c r="J156" s="41"/>
      <c r="K156" s="41"/>
      <c r="L156" s="45"/>
      <c r="M156" s="251"/>
      <c r="N156" s="252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131</v>
      </c>
      <c r="AU156" s="18" t="s">
        <v>85</v>
      </c>
    </row>
    <row r="157" s="2" customFormat="1" ht="16.5" customHeight="1">
      <c r="A157" s="39"/>
      <c r="B157" s="40"/>
      <c r="C157" s="300" t="s">
        <v>278</v>
      </c>
      <c r="D157" s="300" t="s">
        <v>374</v>
      </c>
      <c r="E157" s="301" t="s">
        <v>742</v>
      </c>
      <c r="F157" s="302" t="s">
        <v>743</v>
      </c>
      <c r="G157" s="303" t="s">
        <v>170</v>
      </c>
      <c r="H157" s="304">
        <v>11</v>
      </c>
      <c r="I157" s="305"/>
      <c r="J157" s="306">
        <f>ROUND(I157*H157,2)</f>
        <v>0</v>
      </c>
      <c r="K157" s="302" t="s">
        <v>1</v>
      </c>
      <c r="L157" s="307"/>
      <c r="M157" s="308" t="s">
        <v>1</v>
      </c>
      <c r="N157" s="309" t="s">
        <v>40</v>
      </c>
      <c r="O157" s="92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161</v>
      </c>
      <c r="AT157" s="247" t="s">
        <v>374</v>
      </c>
      <c r="AU157" s="247" t="s">
        <v>85</v>
      </c>
      <c r="AY157" s="18" t="s">
        <v>121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83</v>
      </c>
      <c r="BK157" s="248">
        <f>ROUND(I157*H157,2)</f>
        <v>0</v>
      </c>
      <c r="BL157" s="18" t="s">
        <v>144</v>
      </c>
      <c r="BM157" s="247" t="s">
        <v>744</v>
      </c>
    </row>
    <row r="158" s="2" customFormat="1">
      <c r="A158" s="39"/>
      <c r="B158" s="40"/>
      <c r="C158" s="41"/>
      <c r="D158" s="249" t="s">
        <v>131</v>
      </c>
      <c r="E158" s="41"/>
      <c r="F158" s="250" t="s">
        <v>743</v>
      </c>
      <c r="G158" s="41"/>
      <c r="H158" s="41"/>
      <c r="I158" s="145"/>
      <c r="J158" s="41"/>
      <c r="K158" s="41"/>
      <c r="L158" s="45"/>
      <c r="M158" s="251"/>
      <c r="N158" s="252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131</v>
      </c>
      <c r="AU158" s="18" t="s">
        <v>85</v>
      </c>
    </row>
    <row r="159" s="2" customFormat="1" ht="16.5" customHeight="1">
      <c r="A159" s="39"/>
      <c r="B159" s="40"/>
      <c r="C159" s="300" t="s">
        <v>8</v>
      </c>
      <c r="D159" s="300" t="s">
        <v>374</v>
      </c>
      <c r="E159" s="301" t="s">
        <v>745</v>
      </c>
      <c r="F159" s="302" t="s">
        <v>746</v>
      </c>
      <c r="G159" s="303" t="s">
        <v>170</v>
      </c>
      <c r="H159" s="304">
        <v>10</v>
      </c>
      <c r="I159" s="305"/>
      <c r="J159" s="306">
        <f>ROUND(I159*H159,2)</f>
        <v>0</v>
      </c>
      <c r="K159" s="302" t="s">
        <v>1</v>
      </c>
      <c r="L159" s="307"/>
      <c r="M159" s="308" t="s">
        <v>1</v>
      </c>
      <c r="N159" s="309" t="s">
        <v>40</v>
      </c>
      <c r="O159" s="92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161</v>
      </c>
      <c r="AT159" s="247" t="s">
        <v>374</v>
      </c>
      <c r="AU159" s="247" t="s">
        <v>85</v>
      </c>
      <c r="AY159" s="18" t="s">
        <v>121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83</v>
      </c>
      <c r="BK159" s="248">
        <f>ROUND(I159*H159,2)</f>
        <v>0</v>
      </c>
      <c r="BL159" s="18" t="s">
        <v>144</v>
      </c>
      <c r="BM159" s="247" t="s">
        <v>747</v>
      </c>
    </row>
    <row r="160" s="2" customFormat="1">
      <c r="A160" s="39"/>
      <c r="B160" s="40"/>
      <c r="C160" s="41"/>
      <c r="D160" s="249" t="s">
        <v>131</v>
      </c>
      <c r="E160" s="41"/>
      <c r="F160" s="250" t="s">
        <v>746</v>
      </c>
      <c r="G160" s="41"/>
      <c r="H160" s="41"/>
      <c r="I160" s="145"/>
      <c r="J160" s="41"/>
      <c r="K160" s="41"/>
      <c r="L160" s="45"/>
      <c r="M160" s="251"/>
      <c r="N160" s="252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131</v>
      </c>
      <c r="AU160" s="18" t="s">
        <v>85</v>
      </c>
    </row>
    <row r="161" s="2" customFormat="1" ht="16.5" customHeight="1">
      <c r="A161" s="39"/>
      <c r="B161" s="40"/>
      <c r="C161" s="300" t="s">
        <v>288</v>
      </c>
      <c r="D161" s="300" t="s">
        <v>374</v>
      </c>
      <c r="E161" s="301" t="s">
        <v>748</v>
      </c>
      <c r="F161" s="302" t="s">
        <v>749</v>
      </c>
      <c r="G161" s="303" t="s">
        <v>170</v>
      </c>
      <c r="H161" s="304">
        <v>7</v>
      </c>
      <c r="I161" s="305"/>
      <c r="J161" s="306">
        <f>ROUND(I161*H161,2)</f>
        <v>0</v>
      </c>
      <c r="K161" s="302" t="s">
        <v>1</v>
      </c>
      <c r="L161" s="307"/>
      <c r="M161" s="308" t="s">
        <v>1</v>
      </c>
      <c r="N161" s="309" t="s">
        <v>40</v>
      </c>
      <c r="O161" s="92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7" t="s">
        <v>161</v>
      </c>
      <c r="AT161" s="247" t="s">
        <v>374</v>
      </c>
      <c r="AU161" s="247" t="s">
        <v>85</v>
      </c>
      <c r="AY161" s="18" t="s">
        <v>121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8" t="s">
        <v>83</v>
      </c>
      <c r="BK161" s="248">
        <f>ROUND(I161*H161,2)</f>
        <v>0</v>
      </c>
      <c r="BL161" s="18" t="s">
        <v>144</v>
      </c>
      <c r="BM161" s="247" t="s">
        <v>750</v>
      </c>
    </row>
    <row r="162" s="2" customFormat="1">
      <c r="A162" s="39"/>
      <c r="B162" s="40"/>
      <c r="C162" s="41"/>
      <c r="D162" s="249" t="s">
        <v>131</v>
      </c>
      <c r="E162" s="41"/>
      <c r="F162" s="250" t="s">
        <v>749</v>
      </c>
      <c r="G162" s="41"/>
      <c r="H162" s="41"/>
      <c r="I162" s="145"/>
      <c r="J162" s="41"/>
      <c r="K162" s="41"/>
      <c r="L162" s="45"/>
      <c r="M162" s="251"/>
      <c r="N162" s="252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131</v>
      </c>
      <c r="AU162" s="18" t="s">
        <v>85</v>
      </c>
    </row>
    <row r="163" s="2" customFormat="1" ht="16.5" customHeight="1">
      <c r="A163" s="39"/>
      <c r="B163" s="40"/>
      <c r="C163" s="300" t="s">
        <v>295</v>
      </c>
      <c r="D163" s="300" t="s">
        <v>374</v>
      </c>
      <c r="E163" s="301" t="s">
        <v>751</v>
      </c>
      <c r="F163" s="302" t="s">
        <v>752</v>
      </c>
      <c r="G163" s="303" t="s">
        <v>170</v>
      </c>
      <c r="H163" s="304">
        <v>12</v>
      </c>
      <c r="I163" s="305"/>
      <c r="J163" s="306">
        <f>ROUND(I163*H163,2)</f>
        <v>0</v>
      </c>
      <c r="K163" s="302" t="s">
        <v>1</v>
      </c>
      <c r="L163" s="307"/>
      <c r="M163" s="308" t="s">
        <v>1</v>
      </c>
      <c r="N163" s="309" t="s">
        <v>40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161</v>
      </c>
      <c r="AT163" s="247" t="s">
        <v>374</v>
      </c>
      <c r="AU163" s="247" t="s">
        <v>85</v>
      </c>
      <c r="AY163" s="18" t="s">
        <v>121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83</v>
      </c>
      <c r="BK163" s="248">
        <f>ROUND(I163*H163,2)</f>
        <v>0</v>
      </c>
      <c r="BL163" s="18" t="s">
        <v>144</v>
      </c>
      <c r="BM163" s="247" t="s">
        <v>753</v>
      </c>
    </row>
    <row r="164" s="2" customFormat="1">
      <c r="A164" s="39"/>
      <c r="B164" s="40"/>
      <c r="C164" s="41"/>
      <c r="D164" s="249" t="s">
        <v>131</v>
      </c>
      <c r="E164" s="41"/>
      <c r="F164" s="250" t="s">
        <v>752</v>
      </c>
      <c r="G164" s="41"/>
      <c r="H164" s="41"/>
      <c r="I164" s="145"/>
      <c r="J164" s="41"/>
      <c r="K164" s="41"/>
      <c r="L164" s="45"/>
      <c r="M164" s="251"/>
      <c r="N164" s="252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131</v>
      </c>
      <c r="AU164" s="18" t="s">
        <v>85</v>
      </c>
    </row>
    <row r="165" s="2" customFormat="1" ht="16.5" customHeight="1">
      <c r="A165" s="39"/>
      <c r="B165" s="40"/>
      <c r="C165" s="300" t="s">
        <v>300</v>
      </c>
      <c r="D165" s="300" t="s">
        <v>374</v>
      </c>
      <c r="E165" s="301" t="s">
        <v>754</v>
      </c>
      <c r="F165" s="302" t="s">
        <v>752</v>
      </c>
      <c r="G165" s="303" t="s">
        <v>170</v>
      </c>
      <c r="H165" s="304">
        <v>12</v>
      </c>
      <c r="I165" s="305"/>
      <c r="J165" s="306">
        <f>ROUND(I165*H165,2)</f>
        <v>0</v>
      </c>
      <c r="K165" s="302" t="s">
        <v>1</v>
      </c>
      <c r="L165" s="307"/>
      <c r="M165" s="308" t="s">
        <v>1</v>
      </c>
      <c r="N165" s="309" t="s">
        <v>40</v>
      </c>
      <c r="O165" s="92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7" t="s">
        <v>161</v>
      </c>
      <c r="AT165" s="247" t="s">
        <v>374</v>
      </c>
      <c r="AU165" s="247" t="s">
        <v>85</v>
      </c>
      <c r="AY165" s="18" t="s">
        <v>121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8" t="s">
        <v>83</v>
      </c>
      <c r="BK165" s="248">
        <f>ROUND(I165*H165,2)</f>
        <v>0</v>
      </c>
      <c r="BL165" s="18" t="s">
        <v>144</v>
      </c>
      <c r="BM165" s="247" t="s">
        <v>755</v>
      </c>
    </row>
    <row r="166" s="2" customFormat="1">
      <c r="A166" s="39"/>
      <c r="B166" s="40"/>
      <c r="C166" s="41"/>
      <c r="D166" s="249" t="s">
        <v>131</v>
      </c>
      <c r="E166" s="41"/>
      <c r="F166" s="250" t="s">
        <v>752</v>
      </c>
      <c r="G166" s="41"/>
      <c r="H166" s="41"/>
      <c r="I166" s="145"/>
      <c r="J166" s="41"/>
      <c r="K166" s="41"/>
      <c r="L166" s="45"/>
      <c r="M166" s="251"/>
      <c r="N166" s="252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131</v>
      </c>
      <c r="AU166" s="18" t="s">
        <v>85</v>
      </c>
    </row>
    <row r="167" s="2" customFormat="1" ht="16.5" customHeight="1">
      <c r="A167" s="39"/>
      <c r="B167" s="40"/>
      <c r="C167" s="300" t="s">
        <v>317</v>
      </c>
      <c r="D167" s="300" t="s">
        <v>374</v>
      </c>
      <c r="E167" s="301" t="s">
        <v>756</v>
      </c>
      <c r="F167" s="302" t="s">
        <v>757</v>
      </c>
      <c r="G167" s="303" t="s">
        <v>170</v>
      </c>
      <c r="H167" s="304">
        <v>6</v>
      </c>
      <c r="I167" s="305"/>
      <c r="J167" s="306">
        <f>ROUND(I167*H167,2)</f>
        <v>0</v>
      </c>
      <c r="K167" s="302" t="s">
        <v>1</v>
      </c>
      <c r="L167" s="307"/>
      <c r="M167" s="308" t="s">
        <v>1</v>
      </c>
      <c r="N167" s="309" t="s">
        <v>40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161</v>
      </c>
      <c r="AT167" s="247" t="s">
        <v>374</v>
      </c>
      <c r="AU167" s="247" t="s">
        <v>85</v>
      </c>
      <c r="AY167" s="18" t="s">
        <v>121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83</v>
      </c>
      <c r="BK167" s="248">
        <f>ROUND(I167*H167,2)</f>
        <v>0</v>
      </c>
      <c r="BL167" s="18" t="s">
        <v>144</v>
      </c>
      <c r="BM167" s="247" t="s">
        <v>758</v>
      </c>
    </row>
    <row r="168" s="2" customFormat="1">
      <c r="A168" s="39"/>
      <c r="B168" s="40"/>
      <c r="C168" s="41"/>
      <c r="D168" s="249" t="s">
        <v>131</v>
      </c>
      <c r="E168" s="41"/>
      <c r="F168" s="250" t="s">
        <v>757</v>
      </c>
      <c r="G168" s="41"/>
      <c r="H168" s="41"/>
      <c r="I168" s="145"/>
      <c r="J168" s="41"/>
      <c r="K168" s="41"/>
      <c r="L168" s="45"/>
      <c r="M168" s="251"/>
      <c r="N168" s="252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131</v>
      </c>
      <c r="AU168" s="18" t="s">
        <v>85</v>
      </c>
    </row>
    <row r="169" s="2" customFormat="1" ht="16.5" customHeight="1">
      <c r="A169" s="39"/>
      <c r="B169" s="40"/>
      <c r="C169" s="300" t="s">
        <v>323</v>
      </c>
      <c r="D169" s="300" t="s">
        <v>374</v>
      </c>
      <c r="E169" s="301" t="s">
        <v>759</v>
      </c>
      <c r="F169" s="302" t="s">
        <v>760</v>
      </c>
      <c r="G169" s="303" t="s">
        <v>170</v>
      </c>
      <c r="H169" s="304">
        <v>50</v>
      </c>
      <c r="I169" s="305"/>
      <c r="J169" s="306">
        <f>ROUND(I169*H169,2)</f>
        <v>0</v>
      </c>
      <c r="K169" s="302" t="s">
        <v>1</v>
      </c>
      <c r="L169" s="307"/>
      <c r="M169" s="308" t="s">
        <v>1</v>
      </c>
      <c r="N169" s="309" t="s">
        <v>40</v>
      </c>
      <c r="O169" s="92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161</v>
      </c>
      <c r="AT169" s="247" t="s">
        <v>374</v>
      </c>
      <c r="AU169" s="247" t="s">
        <v>85</v>
      </c>
      <c r="AY169" s="18" t="s">
        <v>121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83</v>
      </c>
      <c r="BK169" s="248">
        <f>ROUND(I169*H169,2)</f>
        <v>0</v>
      </c>
      <c r="BL169" s="18" t="s">
        <v>144</v>
      </c>
      <c r="BM169" s="247" t="s">
        <v>761</v>
      </c>
    </row>
    <row r="170" s="2" customFormat="1">
      <c r="A170" s="39"/>
      <c r="B170" s="40"/>
      <c r="C170" s="41"/>
      <c r="D170" s="249" t="s">
        <v>131</v>
      </c>
      <c r="E170" s="41"/>
      <c r="F170" s="250" t="s">
        <v>760</v>
      </c>
      <c r="G170" s="41"/>
      <c r="H170" s="41"/>
      <c r="I170" s="145"/>
      <c r="J170" s="41"/>
      <c r="K170" s="41"/>
      <c r="L170" s="45"/>
      <c r="M170" s="251"/>
      <c r="N170" s="252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131</v>
      </c>
      <c r="AU170" s="18" t="s">
        <v>85</v>
      </c>
    </row>
    <row r="171" s="2" customFormat="1" ht="16.5" customHeight="1">
      <c r="A171" s="39"/>
      <c r="B171" s="40"/>
      <c r="C171" s="300" t="s">
        <v>7</v>
      </c>
      <c r="D171" s="300" t="s">
        <v>374</v>
      </c>
      <c r="E171" s="301" t="s">
        <v>762</v>
      </c>
      <c r="F171" s="302" t="s">
        <v>763</v>
      </c>
      <c r="G171" s="303" t="s">
        <v>170</v>
      </c>
      <c r="H171" s="304">
        <v>40</v>
      </c>
      <c r="I171" s="305"/>
      <c r="J171" s="306">
        <f>ROUND(I171*H171,2)</f>
        <v>0</v>
      </c>
      <c r="K171" s="302" t="s">
        <v>1</v>
      </c>
      <c r="L171" s="307"/>
      <c r="M171" s="308" t="s">
        <v>1</v>
      </c>
      <c r="N171" s="309" t="s">
        <v>40</v>
      </c>
      <c r="O171" s="92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7" t="s">
        <v>161</v>
      </c>
      <c r="AT171" s="247" t="s">
        <v>374</v>
      </c>
      <c r="AU171" s="247" t="s">
        <v>85</v>
      </c>
      <c r="AY171" s="18" t="s">
        <v>121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8" t="s">
        <v>83</v>
      </c>
      <c r="BK171" s="248">
        <f>ROUND(I171*H171,2)</f>
        <v>0</v>
      </c>
      <c r="BL171" s="18" t="s">
        <v>144</v>
      </c>
      <c r="BM171" s="247" t="s">
        <v>764</v>
      </c>
    </row>
    <row r="172" s="2" customFormat="1">
      <c r="A172" s="39"/>
      <c r="B172" s="40"/>
      <c r="C172" s="41"/>
      <c r="D172" s="249" t="s">
        <v>131</v>
      </c>
      <c r="E172" s="41"/>
      <c r="F172" s="250" t="s">
        <v>763</v>
      </c>
      <c r="G172" s="41"/>
      <c r="H172" s="41"/>
      <c r="I172" s="145"/>
      <c r="J172" s="41"/>
      <c r="K172" s="41"/>
      <c r="L172" s="45"/>
      <c r="M172" s="251"/>
      <c r="N172" s="252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131</v>
      </c>
      <c r="AU172" s="18" t="s">
        <v>85</v>
      </c>
    </row>
    <row r="173" s="2" customFormat="1" ht="16.5" customHeight="1">
      <c r="A173" s="39"/>
      <c r="B173" s="40"/>
      <c r="C173" s="300" t="s">
        <v>331</v>
      </c>
      <c r="D173" s="300" t="s">
        <v>374</v>
      </c>
      <c r="E173" s="301" t="s">
        <v>765</v>
      </c>
      <c r="F173" s="302" t="s">
        <v>766</v>
      </c>
      <c r="G173" s="303" t="s">
        <v>170</v>
      </c>
      <c r="H173" s="304">
        <v>16</v>
      </c>
      <c r="I173" s="305"/>
      <c r="J173" s="306">
        <f>ROUND(I173*H173,2)</f>
        <v>0</v>
      </c>
      <c r="K173" s="302" t="s">
        <v>1</v>
      </c>
      <c r="L173" s="307"/>
      <c r="M173" s="308" t="s">
        <v>1</v>
      </c>
      <c r="N173" s="309" t="s">
        <v>40</v>
      </c>
      <c r="O173" s="92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161</v>
      </c>
      <c r="AT173" s="247" t="s">
        <v>374</v>
      </c>
      <c r="AU173" s="247" t="s">
        <v>85</v>
      </c>
      <c r="AY173" s="18" t="s">
        <v>121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83</v>
      </c>
      <c r="BK173" s="248">
        <f>ROUND(I173*H173,2)</f>
        <v>0</v>
      </c>
      <c r="BL173" s="18" t="s">
        <v>144</v>
      </c>
      <c r="BM173" s="247" t="s">
        <v>767</v>
      </c>
    </row>
    <row r="174" s="2" customFormat="1">
      <c r="A174" s="39"/>
      <c r="B174" s="40"/>
      <c r="C174" s="41"/>
      <c r="D174" s="249" t="s">
        <v>131</v>
      </c>
      <c r="E174" s="41"/>
      <c r="F174" s="250" t="s">
        <v>766</v>
      </c>
      <c r="G174" s="41"/>
      <c r="H174" s="41"/>
      <c r="I174" s="145"/>
      <c r="J174" s="41"/>
      <c r="K174" s="41"/>
      <c r="L174" s="45"/>
      <c r="M174" s="251"/>
      <c r="N174" s="252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131</v>
      </c>
      <c r="AU174" s="18" t="s">
        <v>85</v>
      </c>
    </row>
    <row r="175" s="2" customFormat="1" ht="21.75" customHeight="1">
      <c r="A175" s="39"/>
      <c r="B175" s="40"/>
      <c r="C175" s="236" t="s">
        <v>341</v>
      </c>
      <c r="D175" s="236" t="s">
        <v>124</v>
      </c>
      <c r="E175" s="237" t="s">
        <v>768</v>
      </c>
      <c r="F175" s="238" t="s">
        <v>769</v>
      </c>
      <c r="G175" s="239" t="s">
        <v>170</v>
      </c>
      <c r="H175" s="240">
        <v>12</v>
      </c>
      <c r="I175" s="241"/>
      <c r="J175" s="242">
        <f>ROUND(I175*H175,2)</f>
        <v>0</v>
      </c>
      <c r="K175" s="238" t="s">
        <v>188</v>
      </c>
      <c r="L175" s="45"/>
      <c r="M175" s="243" t="s">
        <v>1</v>
      </c>
      <c r="N175" s="244" t="s">
        <v>40</v>
      </c>
      <c r="O175" s="92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144</v>
      </c>
      <c r="AT175" s="247" t="s">
        <v>124</v>
      </c>
      <c r="AU175" s="247" t="s">
        <v>85</v>
      </c>
      <c r="AY175" s="18" t="s">
        <v>121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83</v>
      </c>
      <c r="BK175" s="248">
        <f>ROUND(I175*H175,2)</f>
        <v>0</v>
      </c>
      <c r="BL175" s="18" t="s">
        <v>144</v>
      </c>
      <c r="BM175" s="247" t="s">
        <v>770</v>
      </c>
    </row>
    <row r="176" s="2" customFormat="1">
      <c r="A176" s="39"/>
      <c r="B176" s="40"/>
      <c r="C176" s="41"/>
      <c r="D176" s="249" t="s">
        <v>131</v>
      </c>
      <c r="E176" s="41"/>
      <c r="F176" s="250" t="s">
        <v>771</v>
      </c>
      <c r="G176" s="41"/>
      <c r="H176" s="41"/>
      <c r="I176" s="145"/>
      <c r="J176" s="41"/>
      <c r="K176" s="41"/>
      <c r="L176" s="45"/>
      <c r="M176" s="251"/>
      <c r="N176" s="252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131</v>
      </c>
      <c r="AU176" s="18" t="s">
        <v>85</v>
      </c>
    </row>
    <row r="177" s="2" customFormat="1" ht="16.5" customHeight="1">
      <c r="A177" s="39"/>
      <c r="B177" s="40"/>
      <c r="C177" s="300" t="s">
        <v>349</v>
      </c>
      <c r="D177" s="300" t="s">
        <v>374</v>
      </c>
      <c r="E177" s="301" t="s">
        <v>506</v>
      </c>
      <c r="F177" s="302" t="s">
        <v>772</v>
      </c>
      <c r="G177" s="303" t="s">
        <v>170</v>
      </c>
      <c r="H177" s="304">
        <v>12</v>
      </c>
      <c r="I177" s="305"/>
      <c r="J177" s="306">
        <f>ROUND(I177*H177,2)</f>
        <v>0</v>
      </c>
      <c r="K177" s="302" t="s">
        <v>1</v>
      </c>
      <c r="L177" s="307"/>
      <c r="M177" s="308" t="s">
        <v>1</v>
      </c>
      <c r="N177" s="309" t="s">
        <v>40</v>
      </c>
      <c r="O177" s="92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161</v>
      </c>
      <c r="AT177" s="247" t="s">
        <v>374</v>
      </c>
      <c r="AU177" s="247" t="s">
        <v>85</v>
      </c>
      <c r="AY177" s="18" t="s">
        <v>121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83</v>
      </c>
      <c r="BK177" s="248">
        <f>ROUND(I177*H177,2)</f>
        <v>0</v>
      </c>
      <c r="BL177" s="18" t="s">
        <v>144</v>
      </c>
      <c r="BM177" s="247" t="s">
        <v>773</v>
      </c>
    </row>
    <row r="178" s="2" customFormat="1">
      <c r="A178" s="39"/>
      <c r="B178" s="40"/>
      <c r="C178" s="41"/>
      <c r="D178" s="249" t="s">
        <v>131</v>
      </c>
      <c r="E178" s="41"/>
      <c r="F178" s="250" t="s">
        <v>772</v>
      </c>
      <c r="G178" s="41"/>
      <c r="H178" s="41"/>
      <c r="I178" s="145"/>
      <c r="J178" s="41"/>
      <c r="K178" s="41"/>
      <c r="L178" s="45"/>
      <c r="M178" s="251"/>
      <c r="N178" s="252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131</v>
      </c>
      <c r="AU178" s="18" t="s">
        <v>85</v>
      </c>
    </row>
    <row r="179" s="2" customFormat="1" ht="21.75" customHeight="1">
      <c r="A179" s="39"/>
      <c r="B179" s="40"/>
      <c r="C179" s="236" t="s">
        <v>355</v>
      </c>
      <c r="D179" s="236" t="s">
        <v>124</v>
      </c>
      <c r="E179" s="237" t="s">
        <v>774</v>
      </c>
      <c r="F179" s="238" t="s">
        <v>775</v>
      </c>
      <c r="G179" s="239" t="s">
        <v>170</v>
      </c>
      <c r="H179" s="240">
        <v>23</v>
      </c>
      <c r="I179" s="241"/>
      <c r="J179" s="242">
        <f>ROUND(I179*H179,2)</f>
        <v>0</v>
      </c>
      <c r="K179" s="238" t="s">
        <v>188</v>
      </c>
      <c r="L179" s="45"/>
      <c r="M179" s="243" t="s">
        <v>1</v>
      </c>
      <c r="N179" s="244" t="s">
        <v>40</v>
      </c>
      <c r="O179" s="92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144</v>
      </c>
      <c r="AT179" s="247" t="s">
        <v>124</v>
      </c>
      <c r="AU179" s="247" t="s">
        <v>85</v>
      </c>
      <c r="AY179" s="18" t="s">
        <v>121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83</v>
      </c>
      <c r="BK179" s="248">
        <f>ROUND(I179*H179,2)</f>
        <v>0</v>
      </c>
      <c r="BL179" s="18" t="s">
        <v>144</v>
      </c>
      <c r="BM179" s="247" t="s">
        <v>776</v>
      </c>
    </row>
    <row r="180" s="2" customFormat="1">
      <c r="A180" s="39"/>
      <c r="B180" s="40"/>
      <c r="C180" s="41"/>
      <c r="D180" s="249" t="s">
        <v>131</v>
      </c>
      <c r="E180" s="41"/>
      <c r="F180" s="250" t="s">
        <v>777</v>
      </c>
      <c r="G180" s="41"/>
      <c r="H180" s="41"/>
      <c r="I180" s="145"/>
      <c r="J180" s="41"/>
      <c r="K180" s="41"/>
      <c r="L180" s="45"/>
      <c r="M180" s="251"/>
      <c r="N180" s="252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131</v>
      </c>
      <c r="AU180" s="18" t="s">
        <v>85</v>
      </c>
    </row>
    <row r="181" s="13" customFormat="1">
      <c r="A181" s="13"/>
      <c r="B181" s="253"/>
      <c r="C181" s="254"/>
      <c r="D181" s="249" t="s">
        <v>159</v>
      </c>
      <c r="E181" s="255" t="s">
        <v>1</v>
      </c>
      <c r="F181" s="256" t="s">
        <v>778</v>
      </c>
      <c r="G181" s="254"/>
      <c r="H181" s="257">
        <v>23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3" t="s">
        <v>159</v>
      </c>
      <c r="AU181" s="263" t="s">
        <v>85</v>
      </c>
      <c r="AV181" s="13" t="s">
        <v>85</v>
      </c>
      <c r="AW181" s="13" t="s">
        <v>31</v>
      </c>
      <c r="AX181" s="13" t="s">
        <v>83</v>
      </c>
      <c r="AY181" s="263" t="s">
        <v>121</v>
      </c>
    </row>
    <row r="182" s="2" customFormat="1" ht="16.5" customHeight="1">
      <c r="A182" s="39"/>
      <c r="B182" s="40"/>
      <c r="C182" s="300" t="s">
        <v>361</v>
      </c>
      <c r="D182" s="300" t="s">
        <v>374</v>
      </c>
      <c r="E182" s="301" t="s">
        <v>449</v>
      </c>
      <c r="F182" s="302" t="s">
        <v>779</v>
      </c>
      <c r="G182" s="303" t="s">
        <v>170</v>
      </c>
      <c r="H182" s="304">
        <v>3</v>
      </c>
      <c r="I182" s="305"/>
      <c r="J182" s="306">
        <f>ROUND(I182*H182,2)</f>
        <v>0</v>
      </c>
      <c r="K182" s="302" t="s">
        <v>1</v>
      </c>
      <c r="L182" s="307"/>
      <c r="M182" s="308" t="s">
        <v>1</v>
      </c>
      <c r="N182" s="309" t="s">
        <v>40</v>
      </c>
      <c r="O182" s="92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161</v>
      </c>
      <c r="AT182" s="247" t="s">
        <v>374</v>
      </c>
      <c r="AU182" s="247" t="s">
        <v>85</v>
      </c>
      <c r="AY182" s="18" t="s">
        <v>121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83</v>
      </c>
      <c r="BK182" s="248">
        <f>ROUND(I182*H182,2)</f>
        <v>0</v>
      </c>
      <c r="BL182" s="18" t="s">
        <v>144</v>
      </c>
      <c r="BM182" s="247" t="s">
        <v>780</v>
      </c>
    </row>
    <row r="183" s="2" customFormat="1">
      <c r="A183" s="39"/>
      <c r="B183" s="40"/>
      <c r="C183" s="41"/>
      <c r="D183" s="249" t="s">
        <v>131</v>
      </c>
      <c r="E183" s="41"/>
      <c r="F183" s="250" t="s">
        <v>779</v>
      </c>
      <c r="G183" s="41"/>
      <c r="H183" s="41"/>
      <c r="I183" s="145"/>
      <c r="J183" s="41"/>
      <c r="K183" s="41"/>
      <c r="L183" s="45"/>
      <c r="M183" s="251"/>
      <c r="N183" s="252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131</v>
      </c>
      <c r="AU183" s="18" t="s">
        <v>85</v>
      </c>
    </row>
    <row r="184" s="2" customFormat="1" ht="21.75" customHeight="1">
      <c r="A184" s="39"/>
      <c r="B184" s="40"/>
      <c r="C184" s="300" t="s">
        <v>366</v>
      </c>
      <c r="D184" s="300" t="s">
        <v>374</v>
      </c>
      <c r="E184" s="301" t="s">
        <v>454</v>
      </c>
      <c r="F184" s="302" t="s">
        <v>781</v>
      </c>
      <c r="G184" s="303" t="s">
        <v>170</v>
      </c>
      <c r="H184" s="304">
        <v>9</v>
      </c>
      <c r="I184" s="305"/>
      <c r="J184" s="306">
        <f>ROUND(I184*H184,2)</f>
        <v>0</v>
      </c>
      <c r="K184" s="302" t="s">
        <v>1</v>
      </c>
      <c r="L184" s="307"/>
      <c r="M184" s="308" t="s">
        <v>1</v>
      </c>
      <c r="N184" s="309" t="s">
        <v>40</v>
      </c>
      <c r="O184" s="92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161</v>
      </c>
      <c r="AT184" s="247" t="s">
        <v>374</v>
      </c>
      <c r="AU184" s="247" t="s">
        <v>85</v>
      </c>
      <c r="AY184" s="18" t="s">
        <v>121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83</v>
      </c>
      <c r="BK184" s="248">
        <f>ROUND(I184*H184,2)</f>
        <v>0</v>
      </c>
      <c r="BL184" s="18" t="s">
        <v>144</v>
      </c>
      <c r="BM184" s="247" t="s">
        <v>782</v>
      </c>
    </row>
    <row r="185" s="2" customFormat="1">
      <c r="A185" s="39"/>
      <c r="B185" s="40"/>
      <c r="C185" s="41"/>
      <c r="D185" s="249" t="s">
        <v>131</v>
      </c>
      <c r="E185" s="41"/>
      <c r="F185" s="250" t="s">
        <v>781</v>
      </c>
      <c r="G185" s="41"/>
      <c r="H185" s="41"/>
      <c r="I185" s="145"/>
      <c r="J185" s="41"/>
      <c r="K185" s="41"/>
      <c r="L185" s="45"/>
      <c r="M185" s="251"/>
      <c r="N185" s="252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131</v>
      </c>
      <c r="AU185" s="18" t="s">
        <v>85</v>
      </c>
    </row>
    <row r="186" s="2" customFormat="1" ht="16.5" customHeight="1">
      <c r="A186" s="39"/>
      <c r="B186" s="40"/>
      <c r="C186" s="300" t="s">
        <v>373</v>
      </c>
      <c r="D186" s="300" t="s">
        <v>374</v>
      </c>
      <c r="E186" s="301" t="s">
        <v>520</v>
      </c>
      <c r="F186" s="302" t="s">
        <v>783</v>
      </c>
      <c r="G186" s="303" t="s">
        <v>170</v>
      </c>
      <c r="H186" s="304">
        <v>2</v>
      </c>
      <c r="I186" s="305"/>
      <c r="J186" s="306">
        <f>ROUND(I186*H186,2)</f>
        <v>0</v>
      </c>
      <c r="K186" s="302" t="s">
        <v>1</v>
      </c>
      <c r="L186" s="307"/>
      <c r="M186" s="308" t="s">
        <v>1</v>
      </c>
      <c r="N186" s="309" t="s">
        <v>40</v>
      </c>
      <c r="O186" s="92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161</v>
      </c>
      <c r="AT186" s="247" t="s">
        <v>374</v>
      </c>
      <c r="AU186" s="247" t="s">
        <v>85</v>
      </c>
      <c r="AY186" s="18" t="s">
        <v>121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83</v>
      </c>
      <c r="BK186" s="248">
        <f>ROUND(I186*H186,2)</f>
        <v>0</v>
      </c>
      <c r="BL186" s="18" t="s">
        <v>144</v>
      </c>
      <c r="BM186" s="247" t="s">
        <v>784</v>
      </c>
    </row>
    <row r="187" s="2" customFormat="1">
      <c r="A187" s="39"/>
      <c r="B187" s="40"/>
      <c r="C187" s="41"/>
      <c r="D187" s="249" t="s">
        <v>131</v>
      </c>
      <c r="E187" s="41"/>
      <c r="F187" s="250" t="s">
        <v>783</v>
      </c>
      <c r="G187" s="41"/>
      <c r="H187" s="41"/>
      <c r="I187" s="145"/>
      <c r="J187" s="41"/>
      <c r="K187" s="41"/>
      <c r="L187" s="45"/>
      <c r="M187" s="251"/>
      <c r="N187" s="252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131</v>
      </c>
      <c r="AU187" s="18" t="s">
        <v>85</v>
      </c>
    </row>
    <row r="188" s="2" customFormat="1" ht="16.5" customHeight="1">
      <c r="A188" s="39"/>
      <c r="B188" s="40"/>
      <c r="C188" s="300" t="s">
        <v>380</v>
      </c>
      <c r="D188" s="300" t="s">
        <v>374</v>
      </c>
      <c r="E188" s="301" t="s">
        <v>600</v>
      </c>
      <c r="F188" s="302" t="s">
        <v>785</v>
      </c>
      <c r="G188" s="303" t="s">
        <v>170</v>
      </c>
      <c r="H188" s="304">
        <v>5</v>
      </c>
      <c r="I188" s="305"/>
      <c r="J188" s="306">
        <f>ROUND(I188*H188,2)</f>
        <v>0</v>
      </c>
      <c r="K188" s="302" t="s">
        <v>1</v>
      </c>
      <c r="L188" s="307"/>
      <c r="M188" s="308" t="s">
        <v>1</v>
      </c>
      <c r="N188" s="309" t="s">
        <v>40</v>
      </c>
      <c r="O188" s="92"/>
      <c r="P188" s="245">
        <f>O188*H188</f>
        <v>0</v>
      </c>
      <c r="Q188" s="245">
        <v>0</v>
      </c>
      <c r="R188" s="245">
        <f>Q188*H188</f>
        <v>0</v>
      </c>
      <c r="S188" s="245">
        <v>0</v>
      </c>
      <c r="T188" s="24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7" t="s">
        <v>161</v>
      </c>
      <c r="AT188" s="247" t="s">
        <v>374</v>
      </c>
      <c r="AU188" s="247" t="s">
        <v>85</v>
      </c>
      <c r="AY188" s="18" t="s">
        <v>121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8" t="s">
        <v>83</v>
      </c>
      <c r="BK188" s="248">
        <f>ROUND(I188*H188,2)</f>
        <v>0</v>
      </c>
      <c r="BL188" s="18" t="s">
        <v>144</v>
      </c>
      <c r="BM188" s="247" t="s">
        <v>786</v>
      </c>
    </row>
    <row r="189" s="2" customFormat="1">
      <c r="A189" s="39"/>
      <c r="B189" s="40"/>
      <c r="C189" s="41"/>
      <c r="D189" s="249" t="s">
        <v>131</v>
      </c>
      <c r="E189" s="41"/>
      <c r="F189" s="250" t="s">
        <v>785</v>
      </c>
      <c r="G189" s="41"/>
      <c r="H189" s="41"/>
      <c r="I189" s="145"/>
      <c r="J189" s="41"/>
      <c r="K189" s="41"/>
      <c r="L189" s="45"/>
      <c r="M189" s="251"/>
      <c r="N189" s="252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131</v>
      </c>
      <c r="AU189" s="18" t="s">
        <v>85</v>
      </c>
    </row>
    <row r="190" s="2" customFormat="1" ht="16.5" customHeight="1">
      <c r="A190" s="39"/>
      <c r="B190" s="40"/>
      <c r="C190" s="300" t="s">
        <v>387</v>
      </c>
      <c r="D190" s="300" t="s">
        <v>374</v>
      </c>
      <c r="E190" s="301" t="s">
        <v>459</v>
      </c>
      <c r="F190" s="302" t="s">
        <v>787</v>
      </c>
      <c r="G190" s="303" t="s">
        <v>170</v>
      </c>
      <c r="H190" s="304">
        <v>4</v>
      </c>
      <c r="I190" s="305"/>
      <c r="J190" s="306">
        <f>ROUND(I190*H190,2)</f>
        <v>0</v>
      </c>
      <c r="K190" s="302" t="s">
        <v>1</v>
      </c>
      <c r="L190" s="307"/>
      <c r="M190" s="308" t="s">
        <v>1</v>
      </c>
      <c r="N190" s="309" t="s">
        <v>40</v>
      </c>
      <c r="O190" s="92"/>
      <c r="P190" s="245">
        <f>O190*H190</f>
        <v>0</v>
      </c>
      <c r="Q190" s="245">
        <v>0</v>
      </c>
      <c r="R190" s="245">
        <f>Q190*H190</f>
        <v>0</v>
      </c>
      <c r="S190" s="245">
        <v>0</v>
      </c>
      <c r="T190" s="24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7" t="s">
        <v>161</v>
      </c>
      <c r="AT190" s="247" t="s">
        <v>374</v>
      </c>
      <c r="AU190" s="247" t="s">
        <v>85</v>
      </c>
      <c r="AY190" s="18" t="s">
        <v>121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18" t="s">
        <v>83</v>
      </c>
      <c r="BK190" s="248">
        <f>ROUND(I190*H190,2)</f>
        <v>0</v>
      </c>
      <c r="BL190" s="18" t="s">
        <v>144</v>
      </c>
      <c r="BM190" s="247" t="s">
        <v>788</v>
      </c>
    </row>
    <row r="191" s="2" customFormat="1">
      <c r="A191" s="39"/>
      <c r="B191" s="40"/>
      <c r="C191" s="41"/>
      <c r="D191" s="249" t="s">
        <v>131</v>
      </c>
      <c r="E191" s="41"/>
      <c r="F191" s="250" t="s">
        <v>787</v>
      </c>
      <c r="G191" s="41"/>
      <c r="H191" s="41"/>
      <c r="I191" s="145"/>
      <c r="J191" s="41"/>
      <c r="K191" s="41"/>
      <c r="L191" s="45"/>
      <c r="M191" s="251"/>
      <c r="N191" s="252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131</v>
      </c>
      <c r="AU191" s="18" t="s">
        <v>85</v>
      </c>
    </row>
    <row r="192" s="2" customFormat="1" ht="21.75" customHeight="1">
      <c r="A192" s="39"/>
      <c r="B192" s="40"/>
      <c r="C192" s="236" t="s">
        <v>393</v>
      </c>
      <c r="D192" s="236" t="s">
        <v>124</v>
      </c>
      <c r="E192" s="237" t="s">
        <v>789</v>
      </c>
      <c r="F192" s="238" t="s">
        <v>790</v>
      </c>
      <c r="G192" s="239" t="s">
        <v>170</v>
      </c>
      <c r="H192" s="240">
        <v>2</v>
      </c>
      <c r="I192" s="241"/>
      <c r="J192" s="242">
        <f>ROUND(I192*H192,2)</f>
        <v>0</v>
      </c>
      <c r="K192" s="238" t="s">
        <v>188</v>
      </c>
      <c r="L192" s="45"/>
      <c r="M192" s="243" t="s">
        <v>1</v>
      </c>
      <c r="N192" s="244" t="s">
        <v>40</v>
      </c>
      <c r="O192" s="92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144</v>
      </c>
      <c r="AT192" s="247" t="s">
        <v>124</v>
      </c>
      <c r="AU192" s="247" t="s">
        <v>85</v>
      </c>
      <c r="AY192" s="18" t="s">
        <v>121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83</v>
      </c>
      <c r="BK192" s="248">
        <f>ROUND(I192*H192,2)</f>
        <v>0</v>
      </c>
      <c r="BL192" s="18" t="s">
        <v>144</v>
      </c>
      <c r="BM192" s="247" t="s">
        <v>791</v>
      </c>
    </row>
    <row r="193" s="2" customFormat="1">
      <c r="A193" s="39"/>
      <c r="B193" s="40"/>
      <c r="C193" s="41"/>
      <c r="D193" s="249" t="s">
        <v>131</v>
      </c>
      <c r="E193" s="41"/>
      <c r="F193" s="250" t="s">
        <v>792</v>
      </c>
      <c r="G193" s="41"/>
      <c r="H193" s="41"/>
      <c r="I193" s="145"/>
      <c r="J193" s="41"/>
      <c r="K193" s="41"/>
      <c r="L193" s="45"/>
      <c r="M193" s="251"/>
      <c r="N193" s="252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131</v>
      </c>
      <c r="AU193" s="18" t="s">
        <v>85</v>
      </c>
    </row>
    <row r="194" s="2" customFormat="1" ht="21.75" customHeight="1">
      <c r="A194" s="39"/>
      <c r="B194" s="40"/>
      <c r="C194" s="300" t="s">
        <v>400</v>
      </c>
      <c r="D194" s="300" t="s">
        <v>374</v>
      </c>
      <c r="E194" s="301" t="s">
        <v>559</v>
      </c>
      <c r="F194" s="302" t="s">
        <v>793</v>
      </c>
      <c r="G194" s="303" t="s">
        <v>794</v>
      </c>
      <c r="H194" s="304">
        <v>2</v>
      </c>
      <c r="I194" s="305"/>
      <c r="J194" s="306">
        <f>ROUND(I194*H194,2)</f>
        <v>0</v>
      </c>
      <c r="K194" s="302" t="s">
        <v>1</v>
      </c>
      <c r="L194" s="307"/>
      <c r="M194" s="308" t="s">
        <v>1</v>
      </c>
      <c r="N194" s="309" t="s">
        <v>40</v>
      </c>
      <c r="O194" s="92"/>
      <c r="P194" s="245">
        <f>O194*H194</f>
        <v>0</v>
      </c>
      <c r="Q194" s="245">
        <v>0</v>
      </c>
      <c r="R194" s="245">
        <f>Q194*H194</f>
        <v>0</v>
      </c>
      <c r="S194" s="245">
        <v>0</v>
      </c>
      <c r="T194" s="24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7" t="s">
        <v>161</v>
      </c>
      <c r="AT194" s="247" t="s">
        <v>374</v>
      </c>
      <c r="AU194" s="247" t="s">
        <v>85</v>
      </c>
      <c r="AY194" s="18" t="s">
        <v>121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8" t="s">
        <v>83</v>
      </c>
      <c r="BK194" s="248">
        <f>ROUND(I194*H194,2)</f>
        <v>0</v>
      </c>
      <c r="BL194" s="18" t="s">
        <v>144</v>
      </c>
      <c r="BM194" s="247" t="s">
        <v>795</v>
      </c>
    </row>
    <row r="195" s="2" customFormat="1">
      <c r="A195" s="39"/>
      <c r="B195" s="40"/>
      <c r="C195" s="41"/>
      <c r="D195" s="249" t="s">
        <v>131</v>
      </c>
      <c r="E195" s="41"/>
      <c r="F195" s="250" t="s">
        <v>793</v>
      </c>
      <c r="G195" s="41"/>
      <c r="H195" s="41"/>
      <c r="I195" s="145"/>
      <c r="J195" s="41"/>
      <c r="K195" s="41"/>
      <c r="L195" s="45"/>
      <c r="M195" s="251"/>
      <c r="N195" s="252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131</v>
      </c>
      <c r="AU195" s="18" t="s">
        <v>85</v>
      </c>
    </row>
    <row r="196" s="2" customFormat="1" ht="16.5" customHeight="1">
      <c r="A196" s="39"/>
      <c r="B196" s="40"/>
      <c r="C196" s="300" t="s">
        <v>405</v>
      </c>
      <c r="D196" s="300" t="s">
        <v>374</v>
      </c>
      <c r="E196" s="301" t="s">
        <v>388</v>
      </c>
      <c r="F196" s="302" t="s">
        <v>796</v>
      </c>
      <c r="G196" s="303" t="s">
        <v>794</v>
      </c>
      <c r="H196" s="304">
        <v>2</v>
      </c>
      <c r="I196" s="305"/>
      <c r="J196" s="306">
        <f>ROUND(I196*H196,2)</f>
        <v>0</v>
      </c>
      <c r="K196" s="302" t="s">
        <v>1</v>
      </c>
      <c r="L196" s="307"/>
      <c r="M196" s="308" t="s">
        <v>1</v>
      </c>
      <c r="N196" s="309" t="s">
        <v>40</v>
      </c>
      <c r="O196" s="92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7" t="s">
        <v>161</v>
      </c>
      <c r="AT196" s="247" t="s">
        <v>374</v>
      </c>
      <c r="AU196" s="247" t="s">
        <v>85</v>
      </c>
      <c r="AY196" s="18" t="s">
        <v>121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8" t="s">
        <v>83</v>
      </c>
      <c r="BK196" s="248">
        <f>ROUND(I196*H196,2)</f>
        <v>0</v>
      </c>
      <c r="BL196" s="18" t="s">
        <v>144</v>
      </c>
      <c r="BM196" s="247" t="s">
        <v>797</v>
      </c>
    </row>
    <row r="197" s="2" customFormat="1">
      <c r="A197" s="39"/>
      <c r="B197" s="40"/>
      <c r="C197" s="41"/>
      <c r="D197" s="249" t="s">
        <v>131</v>
      </c>
      <c r="E197" s="41"/>
      <c r="F197" s="250" t="s">
        <v>796</v>
      </c>
      <c r="G197" s="41"/>
      <c r="H197" s="41"/>
      <c r="I197" s="145"/>
      <c r="J197" s="41"/>
      <c r="K197" s="41"/>
      <c r="L197" s="45"/>
      <c r="M197" s="251"/>
      <c r="N197" s="252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131</v>
      </c>
      <c r="AU197" s="18" t="s">
        <v>85</v>
      </c>
    </row>
    <row r="198" s="2" customFormat="1" ht="21.75" customHeight="1">
      <c r="A198" s="39"/>
      <c r="B198" s="40"/>
      <c r="C198" s="236" t="s">
        <v>410</v>
      </c>
      <c r="D198" s="236" t="s">
        <v>124</v>
      </c>
      <c r="E198" s="237" t="s">
        <v>798</v>
      </c>
      <c r="F198" s="238" t="s">
        <v>799</v>
      </c>
      <c r="G198" s="239" t="s">
        <v>187</v>
      </c>
      <c r="H198" s="240">
        <v>98</v>
      </c>
      <c r="I198" s="241"/>
      <c r="J198" s="242">
        <f>ROUND(I198*H198,2)</f>
        <v>0</v>
      </c>
      <c r="K198" s="238" t="s">
        <v>188</v>
      </c>
      <c r="L198" s="45"/>
      <c r="M198" s="243" t="s">
        <v>1</v>
      </c>
      <c r="N198" s="244" t="s">
        <v>40</v>
      </c>
      <c r="O198" s="92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7" t="s">
        <v>144</v>
      </c>
      <c r="AT198" s="247" t="s">
        <v>124</v>
      </c>
      <c r="AU198" s="247" t="s">
        <v>85</v>
      </c>
      <c r="AY198" s="18" t="s">
        <v>121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8" t="s">
        <v>83</v>
      </c>
      <c r="BK198" s="248">
        <f>ROUND(I198*H198,2)</f>
        <v>0</v>
      </c>
      <c r="BL198" s="18" t="s">
        <v>144</v>
      </c>
      <c r="BM198" s="247" t="s">
        <v>800</v>
      </c>
    </row>
    <row r="199" s="2" customFormat="1">
      <c r="A199" s="39"/>
      <c r="B199" s="40"/>
      <c r="C199" s="41"/>
      <c r="D199" s="249" t="s">
        <v>131</v>
      </c>
      <c r="E199" s="41"/>
      <c r="F199" s="250" t="s">
        <v>801</v>
      </c>
      <c r="G199" s="41"/>
      <c r="H199" s="41"/>
      <c r="I199" s="145"/>
      <c r="J199" s="41"/>
      <c r="K199" s="41"/>
      <c r="L199" s="45"/>
      <c r="M199" s="251"/>
      <c r="N199" s="252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131</v>
      </c>
      <c r="AU199" s="18" t="s">
        <v>85</v>
      </c>
    </row>
    <row r="200" s="13" customFormat="1">
      <c r="A200" s="13"/>
      <c r="B200" s="253"/>
      <c r="C200" s="254"/>
      <c r="D200" s="249" t="s">
        <v>159</v>
      </c>
      <c r="E200" s="255" t="s">
        <v>1</v>
      </c>
      <c r="F200" s="256" t="s">
        <v>802</v>
      </c>
      <c r="G200" s="254"/>
      <c r="H200" s="257">
        <v>98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3" t="s">
        <v>159</v>
      </c>
      <c r="AU200" s="263" t="s">
        <v>85</v>
      </c>
      <c r="AV200" s="13" t="s">
        <v>85</v>
      </c>
      <c r="AW200" s="13" t="s">
        <v>31</v>
      </c>
      <c r="AX200" s="13" t="s">
        <v>83</v>
      </c>
      <c r="AY200" s="263" t="s">
        <v>121</v>
      </c>
    </row>
    <row r="201" s="2" customFormat="1" ht="21.75" customHeight="1">
      <c r="A201" s="39"/>
      <c r="B201" s="40"/>
      <c r="C201" s="236" t="s">
        <v>415</v>
      </c>
      <c r="D201" s="236" t="s">
        <v>124</v>
      </c>
      <c r="E201" s="237" t="s">
        <v>803</v>
      </c>
      <c r="F201" s="238" t="s">
        <v>804</v>
      </c>
      <c r="G201" s="239" t="s">
        <v>170</v>
      </c>
      <c r="H201" s="240">
        <v>183</v>
      </c>
      <c r="I201" s="241"/>
      <c r="J201" s="242">
        <f>ROUND(I201*H201,2)</f>
        <v>0</v>
      </c>
      <c r="K201" s="238" t="s">
        <v>188</v>
      </c>
      <c r="L201" s="45"/>
      <c r="M201" s="243" t="s">
        <v>1</v>
      </c>
      <c r="N201" s="244" t="s">
        <v>40</v>
      </c>
      <c r="O201" s="92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7" t="s">
        <v>144</v>
      </c>
      <c r="AT201" s="247" t="s">
        <v>124</v>
      </c>
      <c r="AU201" s="247" t="s">
        <v>85</v>
      </c>
      <c r="AY201" s="18" t="s">
        <v>121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8" t="s">
        <v>83</v>
      </c>
      <c r="BK201" s="248">
        <f>ROUND(I201*H201,2)</f>
        <v>0</v>
      </c>
      <c r="BL201" s="18" t="s">
        <v>144</v>
      </c>
      <c r="BM201" s="247" t="s">
        <v>805</v>
      </c>
    </row>
    <row r="202" s="2" customFormat="1">
      <c r="A202" s="39"/>
      <c r="B202" s="40"/>
      <c r="C202" s="41"/>
      <c r="D202" s="249" t="s">
        <v>131</v>
      </c>
      <c r="E202" s="41"/>
      <c r="F202" s="250" t="s">
        <v>806</v>
      </c>
      <c r="G202" s="41"/>
      <c r="H202" s="41"/>
      <c r="I202" s="145"/>
      <c r="J202" s="41"/>
      <c r="K202" s="41"/>
      <c r="L202" s="45"/>
      <c r="M202" s="251"/>
      <c r="N202" s="252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131</v>
      </c>
      <c r="AU202" s="18" t="s">
        <v>85</v>
      </c>
    </row>
    <row r="203" s="2" customFormat="1" ht="16.5" customHeight="1">
      <c r="A203" s="39"/>
      <c r="B203" s="40"/>
      <c r="C203" s="300" t="s">
        <v>421</v>
      </c>
      <c r="D203" s="300" t="s">
        <v>374</v>
      </c>
      <c r="E203" s="301" t="s">
        <v>807</v>
      </c>
      <c r="F203" s="302" t="s">
        <v>723</v>
      </c>
      <c r="G203" s="303" t="s">
        <v>170</v>
      </c>
      <c r="H203" s="304">
        <v>237</v>
      </c>
      <c r="I203" s="305"/>
      <c r="J203" s="306">
        <f>ROUND(I203*H203,2)</f>
        <v>0</v>
      </c>
      <c r="K203" s="302" t="s">
        <v>1</v>
      </c>
      <c r="L203" s="307"/>
      <c r="M203" s="308" t="s">
        <v>1</v>
      </c>
      <c r="N203" s="309" t="s">
        <v>40</v>
      </c>
      <c r="O203" s="92"/>
      <c r="P203" s="245">
        <f>O203*H203</f>
        <v>0</v>
      </c>
      <c r="Q203" s="245">
        <v>0</v>
      </c>
      <c r="R203" s="245">
        <f>Q203*H203</f>
        <v>0</v>
      </c>
      <c r="S203" s="245">
        <v>0</v>
      </c>
      <c r="T203" s="24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7" t="s">
        <v>161</v>
      </c>
      <c r="AT203" s="247" t="s">
        <v>374</v>
      </c>
      <c r="AU203" s="247" t="s">
        <v>85</v>
      </c>
      <c r="AY203" s="18" t="s">
        <v>121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8" t="s">
        <v>83</v>
      </c>
      <c r="BK203" s="248">
        <f>ROUND(I203*H203,2)</f>
        <v>0</v>
      </c>
      <c r="BL203" s="18" t="s">
        <v>144</v>
      </c>
      <c r="BM203" s="247" t="s">
        <v>808</v>
      </c>
    </row>
    <row r="204" s="2" customFormat="1">
      <c r="A204" s="39"/>
      <c r="B204" s="40"/>
      <c r="C204" s="41"/>
      <c r="D204" s="249" t="s">
        <v>131</v>
      </c>
      <c r="E204" s="41"/>
      <c r="F204" s="250" t="s">
        <v>723</v>
      </c>
      <c r="G204" s="41"/>
      <c r="H204" s="41"/>
      <c r="I204" s="145"/>
      <c r="J204" s="41"/>
      <c r="K204" s="41"/>
      <c r="L204" s="45"/>
      <c r="M204" s="251"/>
      <c r="N204" s="252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131</v>
      </c>
      <c r="AU204" s="18" t="s">
        <v>85</v>
      </c>
    </row>
    <row r="205" s="13" customFormat="1">
      <c r="A205" s="13"/>
      <c r="B205" s="253"/>
      <c r="C205" s="254"/>
      <c r="D205" s="249" t="s">
        <v>159</v>
      </c>
      <c r="E205" s="255" t="s">
        <v>1</v>
      </c>
      <c r="F205" s="256" t="s">
        <v>809</v>
      </c>
      <c r="G205" s="254"/>
      <c r="H205" s="257">
        <v>237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3" t="s">
        <v>159</v>
      </c>
      <c r="AU205" s="263" t="s">
        <v>85</v>
      </c>
      <c r="AV205" s="13" t="s">
        <v>85</v>
      </c>
      <c r="AW205" s="13" t="s">
        <v>31</v>
      </c>
      <c r="AX205" s="13" t="s">
        <v>83</v>
      </c>
      <c r="AY205" s="263" t="s">
        <v>121</v>
      </c>
    </row>
    <row r="206" s="2" customFormat="1" ht="16.5" customHeight="1">
      <c r="A206" s="39"/>
      <c r="B206" s="40"/>
      <c r="C206" s="236" t="s">
        <v>469</v>
      </c>
      <c r="D206" s="236" t="s">
        <v>124</v>
      </c>
      <c r="E206" s="237" t="s">
        <v>810</v>
      </c>
      <c r="F206" s="238" t="s">
        <v>811</v>
      </c>
      <c r="G206" s="239" t="s">
        <v>187</v>
      </c>
      <c r="H206" s="240">
        <v>73</v>
      </c>
      <c r="I206" s="241"/>
      <c r="J206" s="242">
        <f>ROUND(I206*H206,2)</f>
        <v>0</v>
      </c>
      <c r="K206" s="238" t="s">
        <v>188</v>
      </c>
      <c r="L206" s="45"/>
      <c r="M206" s="243" t="s">
        <v>1</v>
      </c>
      <c r="N206" s="244" t="s">
        <v>40</v>
      </c>
      <c r="O206" s="92"/>
      <c r="P206" s="245">
        <f>O206*H206</f>
        <v>0</v>
      </c>
      <c r="Q206" s="245">
        <v>0</v>
      </c>
      <c r="R206" s="245">
        <f>Q206*H206</f>
        <v>0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144</v>
      </c>
      <c r="AT206" s="247" t="s">
        <v>124</v>
      </c>
      <c r="AU206" s="247" t="s">
        <v>85</v>
      </c>
      <c r="AY206" s="18" t="s">
        <v>121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83</v>
      </c>
      <c r="BK206" s="248">
        <f>ROUND(I206*H206,2)</f>
        <v>0</v>
      </c>
      <c r="BL206" s="18" t="s">
        <v>144</v>
      </c>
      <c r="BM206" s="247" t="s">
        <v>812</v>
      </c>
    </row>
    <row r="207" s="2" customFormat="1">
      <c r="A207" s="39"/>
      <c r="B207" s="40"/>
      <c r="C207" s="41"/>
      <c r="D207" s="249" t="s">
        <v>131</v>
      </c>
      <c r="E207" s="41"/>
      <c r="F207" s="250" t="s">
        <v>813</v>
      </c>
      <c r="G207" s="41"/>
      <c r="H207" s="41"/>
      <c r="I207" s="145"/>
      <c r="J207" s="41"/>
      <c r="K207" s="41"/>
      <c r="L207" s="45"/>
      <c r="M207" s="251"/>
      <c r="N207" s="252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131</v>
      </c>
      <c r="AU207" s="18" t="s">
        <v>85</v>
      </c>
    </row>
    <row r="208" s="2" customFormat="1" ht="16.5" customHeight="1">
      <c r="A208" s="39"/>
      <c r="B208" s="40"/>
      <c r="C208" s="300" t="s">
        <v>475</v>
      </c>
      <c r="D208" s="300" t="s">
        <v>374</v>
      </c>
      <c r="E208" s="301" t="s">
        <v>814</v>
      </c>
      <c r="F208" s="302" t="s">
        <v>815</v>
      </c>
      <c r="G208" s="303" t="s">
        <v>187</v>
      </c>
      <c r="H208" s="304">
        <v>73</v>
      </c>
      <c r="I208" s="305"/>
      <c r="J208" s="306">
        <f>ROUND(I208*H208,2)</f>
        <v>0</v>
      </c>
      <c r="K208" s="302" t="s">
        <v>188</v>
      </c>
      <c r="L208" s="307"/>
      <c r="M208" s="308" t="s">
        <v>1</v>
      </c>
      <c r="N208" s="309" t="s">
        <v>40</v>
      </c>
      <c r="O208" s="92"/>
      <c r="P208" s="245">
        <f>O208*H208</f>
        <v>0</v>
      </c>
      <c r="Q208" s="245">
        <v>9.0000000000000006E-05</v>
      </c>
      <c r="R208" s="245">
        <f>Q208*H208</f>
        <v>0.0065700000000000003</v>
      </c>
      <c r="S208" s="245">
        <v>0</v>
      </c>
      <c r="T208" s="24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7" t="s">
        <v>161</v>
      </c>
      <c r="AT208" s="247" t="s">
        <v>374</v>
      </c>
      <c r="AU208" s="247" t="s">
        <v>85</v>
      </c>
      <c r="AY208" s="18" t="s">
        <v>121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8" t="s">
        <v>83</v>
      </c>
      <c r="BK208" s="248">
        <f>ROUND(I208*H208,2)</f>
        <v>0</v>
      </c>
      <c r="BL208" s="18" t="s">
        <v>144</v>
      </c>
      <c r="BM208" s="247" t="s">
        <v>816</v>
      </c>
    </row>
    <row r="209" s="2" customFormat="1">
      <c r="A209" s="39"/>
      <c r="B209" s="40"/>
      <c r="C209" s="41"/>
      <c r="D209" s="249" t="s">
        <v>131</v>
      </c>
      <c r="E209" s="41"/>
      <c r="F209" s="250" t="s">
        <v>815</v>
      </c>
      <c r="G209" s="41"/>
      <c r="H209" s="41"/>
      <c r="I209" s="145"/>
      <c r="J209" s="41"/>
      <c r="K209" s="41"/>
      <c r="L209" s="45"/>
      <c r="M209" s="251"/>
      <c r="N209" s="252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131</v>
      </c>
      <c r="AU209" s="18" t="s">
        <v>85</v>
      </c>
    </row>
    <row r="210" s="2" customFormat="1" ht="16.5" customHeight="1">
      <c r="A210" s="39"/>
      <c r="B210" s="40"/>
      <c r="C210" s="300" t="s">
        <v>481</v>
      </c>
      <c r="D210" s="300" t="s">
        <v>374</v>
      </c>
      <c r="E210" s="301" t="s">
        <v>817</v>
      </c>
      <c r="F210" s="302" t="s">
        <v>818</v>
      </c>
      <c r="G210" s="303" t="s">
        <v>291</v>
      </c>
      <c r="H210" s="304">
        <v>13.140000000000001</v>
      </c>
      <c r="I210" s="305"/>
      <c r="J210" s="306">
        <f>ROUND(I210*H210,2)</f>
        <v>0</v>
      </c>
      <c r="K210" s="302" t="s">
        <v>188</v>
      </c>
      <c r="L210" s="307"/>
      <c r="M210" s="308" t="s">
        <v>1</v>
      </c>
      <c r="N210" s="309" t="s">
        <v>40</v>
      </c>
      <c r="O210" s="92"/>
      <c r="P210" s="245">
        <f>O210*H210</f>
        <v>0</v>
      </c>
      <c r="Q210" s="245">
        <v>1</v>
      </c>
      <c r="R210" s="245">
        <f>Q210*H210</f>
        <v>13.140000000000001</v>
      </c>
      <c r="S210" s="245">
        <v>0</v>
      </c>
      <c r="T210" s="24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7" t="s">
        <v>161</v>
      </c>
      <c r="AT210" s="247" t="s">
        <v>374</v>
      </c>
      <c r="AU210" s="247" t="s">
        <v>85</v>
      </c>
      <c r="AY210" s="18" t="s">
        <v>121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8" t="s">
        <v>83</v>
      </c>
      <c r="BK210" s="248">
        <f>ROUND(I210*H210,2)</f>
        <v>0</v>
      </c>
      <c r="BL210" s="18" t="s">
        <v>144</v>
      </c>
      <c r="BM210" s="247" t="s">
        <v>819</v>
      </c>
    </row>
    <row r="211" s="2" customFormat="1">
      <c r="A211" s="39"/>
      <c r="B211" s="40"/>
      <c r="C211" s="41"/>
      <c r="D211" s="249" t="s">
        <v>131</v>
      </c>
      <c r="E211" s="41"/>
      <c r="F211" s="250" t="s">
        <v>818</v>
      </c>
      <c r="G211" s="41"/>
      <c r="H211" s="41"/>
      <c r="I211" s="145"/>
      <c r="J211" s="41"/>
      <c r="K211" s="41"/>
      <c r="L211" s="45"/>
      <c r="M211" s="251"/>
      <c r="N211" s="252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131</v>
      </c>
      <c r="AU211" s="18" t="s">
        <v>85</v>
      </c>
    </row>
    <row r="212" s="13" customFormat="1">
      <c r="A212" s="13"/>
      <c r="B212" s="253"/>
      <c r="C212" s="254"/>
      <c r="D212" s="249" t="s">
        <v>159</v>
      </c>
      <c r="E212" s="255" t="s">
        <v>1</v>
      </c>
      <c r="F212" s="256" t="s">
        <v>820</v>
      </c>
      <c r="G212" s="254"/>
      <c r="H212" s="257">
        <v>13.140000000000001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3" t="s">
        <v>159</v>
      </c>
      <c r="AU212" s="263" t="s">
        <v>85</v>
      </c>
      <c r="AV212" s="13" t="s">
        <v>85</v>
      </c>
      <c r="AW212" s="13" t="s">
        <v>31</v>
      </c>
      <c r="AX212" s="13" t="s">
        <v>83</v>
      </c>
      <c r="AY212" s="263" t="s">
        <v>121</v>
      </c>
    </row>
    <row r="213" s="2" customFormat="1" ht="21.75" customHeight="1">
      <c r="A213" s="39"/>
      <c r="B213" s="40"/>
      <c r="C213" s="236" t="s">
        <v>427</v>
      </c>
      <c r="D213" s="236" t="s">
        <v>124</v>
      </c>
      <c r="E213" s="237" t="s">
        <v>821</v>
      </c>
      <c r="F213" s="238" t="s">
        <v>822</v>
      </c>
      <c r="G213" s="239" t="s">
        <v>291</v>
      </c>
      <c r="H213" s="240">
        <v>0.215</v>
      </c>
      <c r="I213" s="241"/>
      <c r="J213" s="242">
        <f>ROUND(I213*H213,2)</f>
        <v>0</v>
      </c>
      <c r="K213" s="238" t="s">
        <v>188</v>
      </c>
      <c r="L213" s="45"/>
      <c r="M213" s="243" t="s">
        <v>1</v>
      </c>
      <c r="N213" s="244" t="s">
        <v>40</v>
      </c>
      <c r="O213" s="92"/>
      <c r="P213" s="245">
        <f>O213*H213</f>
        <v>0</v>
      </c>
      <c r="Q213" s="245">
        <v>0</v>
      </c>
      <c r="R213" s="245">
        <f>Q213*H213</f>
        <v>0</v>
      </c>
      <c r="S213" s="245">
        <v>0</v>
      </c>
      <c r="T213" s="24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7" t="s">
        <v>144</v>
      </c>
      <c r="AT213" s="247" t="s">
        <v>124</v>
      </c>
      <c r="AU213" s="247" t="s">
        <v>85</v>
      </c>
      <c r="AY213" s="18" t="s">
        <v>121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8" t="s">
        <v>83</v>
      </c>
      <c r="BK213" s="248">
        <f>ROUND(I213*H213,2)</f>
        <v>0</v>
      </c>
      <c r="BL213" s="18" t="s">
        <v>144</v>
      </c>
      <c r="BM213" s="247" t="s">
        <v>823</v>
      </c>
    </row>
    <row r="214" s="2" customFormat="1">
      <c r="A214" s="39"/>
      <c r="B214" s="40"/>
      <c r="C214" s="41"/>
      <c r="D214" s="249" t="s">
        <v>131</v>
      </c>
      <c r="E214" s="41"/>
      <c r="F214" s="250" t="s">
        <v>824</v>
      </c>
      <c r="G214" s="41"/>
      <c r="H214" s="41"/>
      <c r="I214" s="145"/>
      <c r="J214" s="41"/>
      <c r="K214" s="41"/>
      <c r="L214" s="45"/>
      <c r="M214" s="251"/>
      <c r="N214" s="252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131</v>
      </c>
      <c r="AU214" s="18" t="s">
        <v>85</v>
      </c>
    </row>
    <row r="215" s="13" customFormat="1">
      <c r="A215" s="13"/>
      <c r="B215" s="253"/>
      <c r="C215" s="254"/>
      <c r="D215" s="249" t="s">
        <v>159</v>
      </c>
      <c r="E215" s="255" t="s">
        <v>1</v>
      </c>
      <c r="F215" s="256" t="s">
        <v>825</v>
      </c>
      <c r="G215" s="254"/>
      <c r="H215" s="257">
        <v>0.215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3" t="s">
        <v>159</v>
      </c>
      <c r="AU215" s="263" t="s">
        <v>85</v>
      </c>
      <c r="AV215" s="13" t="s">
        <v>85</v>
      </c>
      <c r="AW215" s="13" t="s">
        <v>31</v>
      </c>
      <c r="AX215" s="13" t="s">
        <v>83</v>
      </c>
      <c r="AY215" s="263" t="s">
        <v>121</v>
      </c>
    </row>
    <row r="216" s="2" customFormat="1" ht="16.5" customHeight="1">
      <c r="A216" s="39"/>
      <c r="B216" s="40"/>
      <c r="C216" s="300" t="s">
        <v>433</v>
      </c>
      <c r="D216" s="300" t="s">
        <v>374</v>
      </c>
      <c r="E216" s="301" t="s">
        <v>826</v>
      </c>
      <c r="F216" s="302" t="s">
        <v>827</v>
      </c>
      <c r="G216" s="303" t="s">
        <v>711</v>
      </c>
      <c r="H216" s="304">
        <v>3.4300000000000002</v>
      </c>
      <c r="I216" s="305"/>
      <c r="J216" s="306">
        <f>ROUND(I216*H216,2)</f>
        <v>0</v>
      </c>
      <c r="K216" s="302" t="s">
        <v>188</v>
      </c>
      <c r="L216" s="307"/>
      <c r="M216" s="308" t="s">
        <v>1</v>
      </c>
      <c r="N216" s="309" t="s">
        <v>40</v>
      </c>
      <c r="O216" s="92"/>
      <c r="P216" s="245">
        <f>O216*H216</f>
        <v>0</v>
      </c>
      <c r="Q216" s="245">
        <v>0.001</v>
      </c>
      <c r="R216" s="245">
        <f>Q216*H216</f>
        <v>0.0034300000000000003</v>
      </c>
      <c r="S216" s="245">
        <v>0</v>
      </c>
      <c r="T216" s="24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7" t="s">
        <v>161</v>
      </c>
      <c r="AT216" s="247" t="s">
        <v>374</v>
      </c>
      <c r="AU216" s="247" t="s">
        <v>85</v>
      </c>
      <c r="AY216" s="18" t="s">
        <v>121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8" t="s">
        <v>83</v>
      </c>
      <c r="BK216" s="248">
        <f>ROUND(I216*H216,2)</f>
        <v>0</v>
      </c>
      <c r="BL216" s="18" t="s">
        <v>144</v>
      </c>
      <c r="BM216" s="247" t="s">
        <v>828</v>
      </c>
    </row>
    <row r="217" s="2" customFormat="1">
      <c r="A217" s="39"/>
      <c r="B217" s="40"/>
      <c r="C217" s="41"/>
      <c r="D217" s="249" t="s">
        <v>131</v>
      </c>
      <c r="E217" s="41"/>
      <c r="F217" s="250" t="s">
        <v>827</v>
      </c>
      <c r="G217" s="41"/>
      <c r="H217" s="41"/>
      <c r="I217" s="145"/>
      <c r="J217" s="41"/>
      <c r="K217" s="41"/>
      <c r="L217" s="45"/>
      <c r="M217" s="251"/>
      <c r="N217" s="252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131</v>
      </c>
      <c r="AU217" s="18" t="s">
        <v>85</v>
      </c>
    </row>
    <row r="218" s="13" customFormat="1">
      <c r="A218" s="13"/>
      <c r="B218" s="253"/>
      <c r="C218" s="254"/>
      <c r="D218" s="249" t="s">
        <v>159</v>
      </c>
      <c r="E218" s="255" t="s">
        <v>1</v>
      </c>
      <c r="F218" s="256" t="s">
        <v>829</v>
      </c>
      <c r="G218" s="254"/>
      <c r="H218" s="257">
        <v>3.4300000000000002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3" t="s">
        <v>159</v>
      </c>
      <c r="AU218" s="263" t="s">
        <v>85</v>
      </c>
      <c r="AV218" s="13" t="s">
        <v>85</v>
      </c>
      <c r="AW218" s="13" t="s">
        <v>31</v>
      </c>
      <c r="AX218" s="13" t="s">
        <v>83</v>
      </c>
      <c r="AY218" s="263" t="s">
        <v>121</v>
      </c>
    </row>
    <row r="219" s="2" customFormat="1" ht="21.75" customHeight="1">
      <c r="A219" s="39"/>
      <c r="B219" s="40"/>
      <c r="C219" s="300" t="s">
        <v>438</v>
      </c>
      <c r="D219" s="300" t="s">
        <v>374</v>
      </c>
      <c r="E219" s="301" t="s">
        <v>830</v>
      </c>
      <c r="F219" s="302" t="s">
        <v>831</v>
      </c>
      <c r="G219" s="303" t="s">
        <v>832</v>
      </c>
      <c r="H219" s="304">
        <v>0.108</v>
      </c>
      <c r="I219" s="305"/>
      <c r="J219" s="306">
        <f>ROUND(I219*H219,2)</f>
        <v>0</v>
      </c>
      <c r="K219" s="302" t="s">
        <v>188</v>
      </c>
      <c r="L219" s="307"/>
      <c r="M219" s="308" t="s">
        <v>1</v>
      </c>
      <c r="N219" s="309" t="s">
        <v>40</v>
      </c>
      <c r="O219" s="92"/>
      <c r="P219" s="245">
        <f>O219*H219</f>
        <v>0</v>
      </c>
      <c r="Q219" s="245">
        <v>0.001</v>
      </c>
      <c r="R219" s="245">
        <f>Q219*H219</f>
        <v>0.000108</v>
      </c>
      <c r="S219" s="245">
        <v>0</v>
      </c>
      <c r="T219" s="24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7" t="s">
        <v>161</v>
      </c>
      <c r="AT219" s="247" t="s">
        <v>374</v>
      </c>
      <c r="AU219" s="247" t="s">
        <v>85</v>
      </c>
      <c r="AY219" s="18" t="s">
        <v>121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8" t="s">
        <v>83</v>
      </c>
      <c r="BK219" s="248">
        <f>ROUND(I219*H219,2)</f>
        <v>0</v>
      </c>
      <c r="BL219" s="18" t="s">
        <v>144</v>
      </c>
      <c r="BM219" s="247" t="s">
        <v>833</v>
      </c>
    </row>
    <row r="220" s="2" customFormat="1">
      <c r="A220" s="39"/>
      <c r="B220" s="40"/>
      <c r="C220" s="41"/>
      <c r="D220" s="249" t="s">
        <v>131</v>
      </c>
      <c r="E220" s="41"/>
      <c r="F220" s="250" t="s">
        <v>834</v>
      </c>
      <c r="G220" s="41"/>
      <c r="H220" s="41"/>
      <c r="I220" s="145"/>
      <c r="J220" s="41"/>
      <c r="K220" s="41"/>
      <c r="L220" s="45"/>
      <c r="M220" s="251"/>
      <c r="N220" s="252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131</v>
      </c>
      <c r="AU220" s="18" t="s">
        <v>85</v>
      </c>
    </row>
    <row r="221" s="13" customFormat="1">
      <c r="A221" s="13"/>
      <c r="B221" s="253"/>
      <c r="C221" s="254"/>
      <c r="D221" s="249" t="s">
        <v>159</v>
      </c>
      <c r="E221" s="255" t="s">
        <v>1</v>
      </c>
      <c r="F221" s="256" t="s">
        <v>835</v>
      </c>
      <c r="G221" s="254"/>
      <c r="H221" s="257">
        <v>0.108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3" t="s">
        <v>159</v>
      </c>
      <c r="AU221" s="263" t="s">
        <v>85</v>
      </c>
      <c r="AV221" s="13" t="s">
        <v>85</v>
      </c>
      <c r="AW221" s="13" t="s">
        <v>31</v>
      </c>
      <c r="AX221" s="13" t="s">
        <v>83</v>
      </c>
      <c r="AY221" s="263" t="s">
        <v>121</v>
      </c>
    </row>
    <row r="222" s="2" customFormat="1" ht="16.5" customHeight="1">
      <c r="A222" s="39"/>
      <c r="B222" s="40"/>
      <c r="C222" s="300" t="s">
        <v>444</v>
      </c>
      <c r="D222" s="300" t="s">
        <v>374</v>
      </c>
      <c r="E222" s="301" t="s">
        <v>836</v>
      </c>
      <c r="F222" s="302" t="s">
        <v>837</v>
      </c>
      <c r="G222" s="303" t="s">
        <v>711</v>
      </c>
      <c r="H222" s="304">
        <v>4.5199999999999996</v>
      </c>
      <c r="I222" s="305"/>
      <c r="J222" s="306">
        <f>ROUND(I222*H222,2)</f>
        <v>0</v>
      </c>
      <c r="K222" s="302" t="s">
        <v>188</v>
      </c>
      <c r="L222" s="307"/>
      <c r="M222" s="308" t="s">
        <v>1</v>
      </c>
      <c r="N222" s="309" t="s">
        <v>40</v>
      </c>
      <c r="O222" s="92"/>
      <c r="P222" s="245">
        <f>O222*H222</f>
        <v>0</v>
      </c>
      <c r="Q222" s="245">
        <v>0.001</v>
      </c>
      <c r="R222" s="245">
        <f>Q222*H222</f>
        <v>0.0045199999999999997</v>
      </c>
      <c r="S222" s="245">
        <v>0</v>
      </c>
      <c r="T222" s="24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7" t="s">
        <v>161</v>
      </c>
      <c r="AT222" s="247" t="s">
        <v>374</v>
      </c>
      <c r="AU222" s="247" t="s">
        <v>85</v>
      </c>
      <c r="AY222" s="18" t="s">
        <v>121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8" t="s">
        <v>83</v>
      </c>
      <c r="BK222" s="248">
        <f>ROUND(I222*H222,2)</f>
        <v>0</v>
      </c>
      <c r="BL222" s="18" t="s">
        <v>144</v>
      </c>
      <c r="BM222" s="247" t="s">
        <v>838</v>
      </c>
    </row>
    <row r="223" s="2" customFormat="1">
      <c r="A223" s="39"/>
      <c r="B223" s="40"/>
      <c r="C223" s="41"/>
      <c r="D223" s="249" t="s">
        <v>131</v>
      </c>
      <c r="E223" s="41"/>
      <c r="F223" s="250" t="s">
        <v>839</v>
      </c>
      <c r="G223" s="41"/>
      <c r="H223" s="41"/>
      <c r="I223" s="145"/>
      <c r="J223" s="41"/>
      <c r="K223" s="41"/>
      <c r="L223" s="45"/>
      <c r="M223" s="251"/>
      <c r="N223" s="252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131</v>
      </c>
      <c r="AU223" s="18" t="s">
        <v>85</v>
      </c>
    </row>
    <row r="224" s="13" customFormat="1">
      <c r="A224" s="13"/>
      <c r="B224" s="253"/>
      <c r="C224" s="254"/>
      <c r="D224" s="249" t="s">
        <v>159</v>
      </c>
      <c r="E224" s="255" t="s">
        <v>1</v>
      </c>
      <c r="F224" s="256" t="s">
        <v>840</v>
      </c>
      <c r="G224" s="254"/>
      <c r="H224" s="257">
        <v>4.5199999999999996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3" t="s">
        <v>159</v>
      </c>
      <c r="AU224" s="263" t="s">
        <v>85</v>
      </c>
      <c r="AV224" s="13" t="s">
        <v>85</v>
      </c>
      <c r="AW224" s="13" t="s">
        <v>31</v>
      </c>
      <c r="AX224" s="13" t="s">
        <v>83</v>
      </c>
      <c r="AY224" s="263" t="s">
        <v>121</v>
      </c>
    </row>
    <row r="225" s="2" customFormat="1" ht="16.5" customHeight="1">
      <c r="A225" s="39"/>
      <c r="B225" s="40"/>
      <c r="C225" s="236" t="s">
        <v>448</v>
      </c>
      <c r="D225" s="236" t="s">
        <v>124</v>
      </c>
      <c r="E225" s="237" t="s">
        <v>841</v>
      </c>
      <c r="F225" s="238" t="s">
        <v>842</v>
      </c>
      <c r="G225" s="239" t="s">
        <v>247</v>
      </c>
      <c r="H225" s="240">
        <v>3.8500000000000001</v>
      </c>
      <c r="I225" s="241"/>
      <c r="J225" s="242">
        <f>ROUND(I225*H225,2)</f>
        <v>0</v>
      </c>
      <c r="K225" s="238" t="s">
        <v>188</v>
      </c>
      <c r="L225" s="45"/>
      <c r="M225" s="243" t="s">
        <v>1</v>
      </c>
      <c r="N225" s="244" t="s">
        <v>40</v>
      </c>
      <c r="O225" s="92"/>
      <c r="P225" s="245">
        <f>O225*H225</f>
        <v>0</v>
      </c>
      <c r="Q225" s="245">
        <v>0</v>
      </c>
      <c r="R225" s="245">
        <f>Q225*H225</f>
        <v>0</v>
      </c>
      <c r="S225" s="245">
        <v>0</v>
      </c>
      <c r="T225" s="24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7" t="s">
        <v>144</v>
      </c>
      <c r="AT225" s="247" t="s">
        <v>124</v>
      </c>
      <c r="AU225" s="247" t="s">
        <v>85</v>
      </c>
      <c r="AY225" s="18" t="s">
        <v>121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8" t="s">
        <v>83</v>
      </c>
      <c r="BK225" s="248">
        <f>ROUND(I225*H225,2)</f>
        <v>0</v>
      </c>
      <c r="BL225" s="18" t="s">
        <v>144</v>
      </c>
      <c r="BM225" s="247" t="s">
        <v>843</v>
      </c>
    </row>
    <row r="226" s="2" customFormat="1">
      <c r="A226" s="39"/>
      <c r="B226" s="40"/>
      <c r="C226" s="41"/>
      <c r="D226" s="249" t="s">
        <v>131</v>
      </c>
      <c r="E226" s="41"/>
      <c r="F226" s="250" t="s">
        <v>844</v>
      </c>
      <c r="G226" s="41"/>
      <c r="H226" s="41"/>
      <c r="I226" s="145"/>
      <c r="J226" s="41"/>
      <c r="K226" s="41"/>
      <c r="L226" s="45"/>
      <c r="M226" s="251"/>
      <c r="N226" s="252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131</v>
      </c>
      <c r="AU226" s="18" t="s">
        <v>85</v>
      </c>
    </row>
    <row r="227" s="2" customFormat="1" ht="16.5" customHeight="1">
      <c r="A227" s="39"/>
      <c r="B227" s="40"/>
      <c r="C227" s="236" t="s">
        <v>453</v>
      </c>
      <c r="D227" s="236" t="s">
        <v>124</v>
      </c>
      <c r="E227" s="237" t="s">
        <v>416</v>
      </c>
      <c r="F227" s="238" t="s">
        <v>845</v>
      </c>
      <c r="G227" s="239" t="s">
        <v>226</v>
      </c>
      <c r="H227" s="240">
        <v>43</v>
      </c>
      <c r="I227" s="241"/>
      <c r="J227" s="242">
        <f>ROUND(I227*H227,2)</f>
        <v>0</v>
      </c>
      <c r="K227" s="238" t="s">
        <v>1</v>
      </c>
      <c r="L227" s="45"/>
      <c r="M227" s="243" t="s">
        <v>1</v>
      </c>
      <c r="N227" s="244" t="s">
        <v>40</v>
      </c>
      <c r="O227" s="92"/>
      <c r="P227" s="245">
        <f>O227*H227</f>
        <v>0</v>
      </c>
      <c r="Q227" s="245">
        <v>0</v>
      </c>
      <c r="R227" s="245">
        <f>Q227*H227</f>
        <v>0</v>
      </c>
      <c r="S227" s="245">
        <v>0</v>
      </c>
      <c r="T227" s="24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7" t="s">
        <v>144</v>
      </c>
      <c r="AT227" s="247" t="s">
        <v>124</v>
      </c>
      <c r="AU227" s="247" t="s">
        <v>85</v>
      </c>
      <c r="AY227" s="18" t="s">
        <v>121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18" t="s">
        <v>83</v>
      </c>
      <c r="BK227" s="248">
        <f>ROUND(I227*H227,2)</f>
        <v>0</v>
      </c>
      <c r="BL227" s="18" t="s">
        <v>144</v>
      </c>
      <c r="BM227" s="247" t="s">
        <v>846</v>
      </c>
    </row>
    <row r="228" s="2" customFormat="1">
      <c r="A228" s="39"/>
      <c r="B228" s="40"/>
      <c r="C228" s="41"/>
      <c r="D228" s="249" t="s">
        <v>131</v>
      </c>
      <c r="E228" s="41"/>
      <c r="F228" s="250" t="s">
        <v>845</v>
      </c>
      <c r="G228" s="41"/>
      <c r="H228" s="41"/>
      <c r="I228" s="145"/>
      <c r="J228" s="41"/>
      <c r="K228" s="41"/>
      <c r="L228" s="45"/>
      <c r="M228" s="251"/>
      <c r="N228" s="252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131</v>
      </c>
      <c r="AU228" s="18" t="s">
        <v>85</v>
      </c>
    </row>
    <row r="229" s="2" customFormat="1" ht="16.5" customHeight="1">
      <c r="A229" s="39"/>
      <c r="B229" s="40"/>
      <c r="C229" s="300" t="s">
        <v>458</v>
      </c>
      <c r="D229" s="300" t="s">
        <v>374</v>
      </c>
      <c r="E229" s="301" t="s">
        <v>411</v>
      </c>
      <c r="F229" s="302" t="s">
        <v>847</v>
      </c>
      <c r="G229" s="303" t="s">
        <v>226</v>
      </c>
      <c r="H229" s="304">
        <v>43</v>
      </c>
      <c r="I229" s="305"/>
      <c r="J229" s="306">
        <f>ROUND(I229*H229,2)</f>
        <v>0</v>
      </c>
      <c r="K229" s="302" t="s">
        <v>1</v>
      </c>
      <c r="L229" s="307"/>
      <c r="M229" s="308" t="s">
        <v>1</v>
      </c>
      <c r="N229" s="309" t="s">
        <v>40</v>
      </c>
      <c r="O229" s="92"/>
      <c r="P229" s="245">
        <f>O229*H229</f>
        <v>0</v>
      </c>
      <c r="Q229" s="245">
        <v>0</v>
      </c>
      <c r="R229" s="245">
        <f>Q229*H229</f>
        <v>0</v>
      </c>
      <c r="S229" s="245">
        <v>0</v>
      </c>
      <c r="T229" s="24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7" t="s">
        <v>161</v>
      </c>
      <c r="AT229" s="247" t="s">
        <v>374</v>
      </c>
      <c r="AU229" s="247" t="s">
        <v>85</v>
      </c>
      <c r="AY229" s="18" t="s">
        <v>121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8" t="s">
        <v>83</v>
      </c>
      <c r="BK229" s="248">
        <f>ROUND(I229*H229,2)</f>
        <v>0</v>
      </c>
      <c r="BL229" s="18" t="s">
        <v>144</v>
      </c>
      <c r="BM229" s="247" t="s">
        <v>848</v>
      </c>
    </row>
    <row r="230" s="2" customFormat="1">
      <c r="A230" s="39"/>
      <c r="B230" s="40"/>
      <c r="C230" s="41"/>
      <c r="D230" s="249" t="s">
        <v>131</v>
      </c>
      <c r="E230" s="41"/>
      <c r="F230" s="250" t="s">
        <v>847</v>
      </c>
      <c r="G230" s="41"/>
      <c r="H230" s="41"/>
      <c r="I230" s="145"/>
      <c r="J230" s="41"/>
      <c r="K230" s="41"/>
      <c r="L230" s="45"/>
      <c r="M230" s="264"/>
      <c r="N230" s="265"/>
      <c r="O230" s="266"/>
      <c r="P230" s="266"/>
      <c r="Q230" s="266"/>
      <c r="R230" s="266"/>
      <c r="S230" s="266"/>
      <c r="T230" s="267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131</v>
      </c>
      <c r="AU230" s="18" t="s">
        <v>85</v>
      </c>
    </row>
    <row r="231" s="2" customFormat="1" ht="6.96" customHeight="1">
      <c r="A231" s="39"/>
      <c r="B231" s="67"/>
      <c r="C231" s="68"/>
      <c r="D231" s="68"/>
      <c r="E231" s="68"/>
      <c r="F231" s="68"/>
      <c r="G231" s="68"/>
      <c r="H231" s="68"/>
      <c r="I231" s="184"/>
      <c r="J231" s="68"/>
      <c r="K231" s="68"/>
      <c r="L231" s="45"/>
      <c r="M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</row>
  </sheetData>
  <sheetProtection sheet="1" autoFilter="0" formatColumns="0" formatRows="0" objects="1" scenarios="1" spinCount="100000" saltValue="YgRCuuQLCvF7qFVdfOeBganBetfH8IFVaI0bs6bhocRDp2HE5lkW1NXpf+SXl9uuzacIVy9ebInYxCihW3F6yw==" hashValue="ZiLYP90jhgyma49/lnyJigqnKyS8K7cJ7maX8KRMpb9d2SxDPKXYP+TDUr/iKq0JgBoRKdK9uV5B+67ubYrLag==" algorithmName="SHA-512" password="CC35"/>
  <autoFilter ref="C117:K23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Sýkorová</dc:creator>
  <cp:lastModifiedBy>Miroslava Sýkorová</cp:lastModifiedBy>
  <dcterms:created xsi:type="dcterms:W3CDTF">2020-09-02T13:46:05Z</dcterms:created>
  <dcterms:modified xsi:type="dcterms:W3CDTF">2020-09-02T13:46:14Z</dcterms:modified>
</cp:coreProperties>
</file>